
<file path=[Content_Types].xml><?xml version="1.0" encoding="utf-8"?>
<Types xmlns="http://schemas.openxmlformats.org/package/2006/content-types">
  <Default Extension="xml" ContentType="application/xml"/>
  <Default Extension="png" ContentType="image/png"/>
  <Default Extension="jpg" ContentType="image/jpe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fileVersion appName="xl" lastEdited="5" lowestEdited="5" rupBuild="23812"/>
  <workbookPr showInkAnnotation="0" autoCompressPictures="0"/>
  <bookViews>
    <workbookView xWindow="0" yWindow="0" windowWidth="25600" windowHeight="16060" tabRatio="500" activeTab="1"/>
  </bookViews>
  <sheets>
    <sheet name="DEALER INFORMATION" sheetId="3" r:id="rId1"/>
    <sheet name="2014 Dealer Order Form" sheetId="1" r:id="rId2"/>
  </sheets>
  <externalReferences>
    <externalReference r:id="rId3"/>
  </externalReferences>
  <definedNames>
    <definedName name="_xlnm._FilterDatabase" localSheetId="0" hidden="1">'DEALER INFORMATION'!#REF!</definedName>
    <definedName name="Carded" localSheetId="0">'DEALER INFORMATION'!#REF!</definedName>
    <definedName name="Carded">'[1]2013 Dealer Order Form'!#REF!</definedName>
    <definedName name="FLOATANTS" localSheetId="0">'DEALER INFORMATION'!#REF!</definedName>
    <definedName name="FLOATANTS">'[1]2013 Dealer Order Form'!#REF!</definedName>
    <definedName name="Order" localSheetId="0">'DEALER INFORMATION'!#REF!</definedName>
    <definedName name="Order">'[1]2013 Dealer Order Form'!#REF!</definedName>
  </definedNames>
  <calcPr calcId="140001" concurrentCalc="0"/>
  <extLst>
    <ext xmlns:mx="http://schemas.microsoft.com/office/mac/excel/2008/main" uri="{7523E5D3-25F3-A5E0-1632-64F254C22452}">
      <mx:ArchID Flags="2"/>
    </ext>
  </extLst>
</workbook>
</file>

<file path=xl/calcChain.xml><?xml version="1.0" encoding="utf-8"?>
<calcChain xmlns="http://schemas.openxmlformats.org/spreadsheetml/2006/main">
  <c r="N65" i="1" l="1"/>
  <c r="T65" i="1"/>
  <c r="AA65" i="1"/>
  <c r="AH65" i="1"/>
  <c r="AO65" i="1"/>
  <c r="AR65" i="1"/>
  <c r="AR242" i="1"/>
  <c r="AS249"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03" i="1"/>
  <c r="I214" i="1"/>
  <c r="J214" i="1"/>
  <c r="K214" i="1"/>
  <c r="N214" i="1"/>
  <c r="N14" i="1"/>
  <c r="T14" i="1"/>
  <c r="AA14" i="1"/>
  <c r="AH14" i="1"/>
  <c r="AO14" i="1"/>
  <c r="AR14" i="1"/>
  <c r="N10" i="1"/>
  <c r="F10" i="1"/>
  <c r="T10" i="1"/>
  <c r="AA10" i="1"/>
  <c r="AH10" i="1"/>
  <c r="AO10" i="1"/>
  <c r="AR10" i="1"/>
  <c r="N48" i="1"/>
  <c r="T48" i="1"/>
  <c r="AA48" i="1"/>
  <c r="AH48" i="1"/>
  <c r="AO48" i="1"/>
  <c r="AR48" i="1"/>
  <c r="N60" i="1"/>
  <c r="T60" i="1"/>
  <c r="AA60" i="1"/>
  <c r="AH60" i="1"/>
  <c r="AO60" i="1"/>
  <c r="AR60" i="1"/>
  <c r="AN235" i="1"/>
  <c r="N235" i="1"/>
  <c r="AO235" i="1"/>
  <c r="S235" i="1"/>
  <c r="T235" i="1"/>
  <c r="Z235" i="1"/>
  <c r="AA235" i="1"/>
  <c r="AG235" i="1"/>
  <c r="AH235" i="1"/>
  <c r="AR235" i="1"/>
  <c r="AS259" i="1"/>
  <c r="I11" i="1"/>
  <c r="N11" i="1"/>
  <c r="T11" i="1"/>
  <c r="AA11" i="1"/>
  <c r="AH11" i="1"/>
  <c r="AO11" i="1"/>
  <c r="AR11" i="1"/>
  <c r="N50" i="1"/>
  <c r="T50" i="1"/>
  <c r="AA50" i="1"/>
  <c r="AH50" i="1"/>
  <c r="AO50" i="1"/>
  <c r="AR50" i="1"/>
  <c r="N51" i="1"/>
  <c r="T51" i="1"/>
  <c r="AA51" i="1"/>
  <c r="AH51" i="1"/>
  <c r="AO51" i="1"/>
  <c r="AR51" i="1"/>
  <c r="S203" i="1"/>
  <c r="N203" i="1"/>
  <c r="T203" i="1"/>
  <c r="Z203" i="1"/>
  <c r="AA203" i="1"/>
  <c r="AG203" i="1"/>
  <c r="AH203" i="1"/>
  <c r="AN203" i="1"/>
  <c r="AO203" i="1"/>
  <c r="AR203" i="1"/>
  <c r="S204" i="1"/>
  <c r="N204" i="1"/>
  <c r="T204" i="1"/>
  <c r="Z204" i="1"/>
  <c r="AA204" i="1"/>
  <c r="AG204" i="1"/>
  <c r="AH204" i="1"/>
  <c r="AN204" i="1"/>
  <c r="AO204" i="1"/>
  <c r="AR204" i="1"/>
  <c r="S205" i="1"/>
  <c r="N205" i="1"/>
  <c r="T205" i="1"/>
  <c r="Z205" i="1"/>
  <c r="AA205" i="1"/>
  <c r="AG205" i="1"/>
  <c r="AH205" i="1"/>
  <c r="AN205" i="1"/>
  <c r="AO205" i="1"/>
  <c r="AR205" i="1"/>
  <c r="S206" i="1"/>
  <c r="N206" i="1"/>
  <c r="T206" i="1"/>
  <c r="Z206" i="1"/>
  <c r="AA206" i="1"/>
  <c r="AG206" i="1"/>
  <c r="AH206" i="1"/>
  <c r="AN206" i="1"/>
  <c r="AO206" i="1"/>
  <c r="AR206" i="1"/>
  <c r="S207" i="1"/>
  <c r="N207" i="1"/>
  <c r="T207" i="1"/>
  <c r="Z207" i="1"/>
  <c r="AA207" i="1"/>
  <c r="AG207" i="1"/>
  <c r="AH207" i="1"/>
  <c r="AN207" i="1"/>
  <c r="AO207" i="1"/>
  <c r="AR207" i="1"/>
  <c r="S208" i="1"/>
  <c r="N208" i="1"/>
  <c r="T208" i="1"/>
  <c r="Z208" i="1"/>
  <c r="AA208" i="1"/>
  <c r="AG208" i="1"/>
  <c r="AH208" i="1"/>
  <c r="AN208" i="1"/>
  <c r="AO208" i="1"/>
  <c r="AR208" i="1"/>
  <c r="S209" i="1"/>
  <c r="N209" i="1"/>
  <c r="T209" i="1"/>
  <c r="Z209" i="1"/>
  <c r="AA209" i="1"/>
  <c r="AG209" i="1"/>
  <c r="AH209" i="1"/>
  <c r="AN209" i="1"/>
  <c r="AO209" i="1"/>
  <c r="AR209" i="1"/>
  <c r="S210" i="1"/>
  <c r="N210" i="1"/>
  <c r="T210" i="1"/>
  <c r="Z210" i="1"/>
  <c r="AA210" i="1"/>
  <c r="AG210" i="1"/>
  <c r="AH210" i="1"/>
  <c r="AN210" i="1"/>
  <c r="AO210" i="1"/>
  <c r="AR210" i="1"/>
  <c r="S211" i="1"/>
  <c r="N211" i="1"/>
  <c r="T211" i="1"/>
  <c r="Z211" i="1"/>
  <c r="AA211" i="1"/>
  <c r="AG211" i="1"/>
  <c r="AH211" i="1"/>
  <c r="AN211" i="1"/>
  <c r="AO211" i="1"/>
  <c r="AR211" i="1"/>
  <c r="AR214" i="1"/>
  <c r="N24" i="1"/>
  <c r="T24" i="1"/>
  <c r="AA24" i="1"/>
  <c r="AH24" i="1"/>
  <c r="AO24" i="1"/>
  <c r="AR24" i="1"/>
  <c r="N12" i="1"/>
  <c r="T12" i="1"/>
  <c r="AA12" i="1"/>
  <c r="AH12" i="1"/>
  <c r="AO12" i="1"/>
  <c r="AR12" i="1"/>
  <c r="N13" i="1"/>
  <c r="T13" i="1"/>
  <c r="AA13" i="1"/>
  <c r="AH13" i="1"/>
  <c r="AO13" i="1"/>
  <c r="AR13" i="1"/>
  <c r="N15" i="1"/>
  <c r="T15" i="1"/>
  <c r="AA15" i="1"/>
  <c r="AH15" i="1"/>
  <c r="AO15" i="1"/>
  <c r="AR15" i="1"/>
  <c r="N16" i="1"/>
  <c r="T16" i="1"/>
  <c r="AA16" i="1"/>
  <c r="AH16" i="1"/>
  <c r="AO16" i="1"/>
  <c r="AR16" i="1"/>
  <c r="N17" i="1"/>
  <c r="T17" i="1"/>
  <c r="AA17" i="1"/>
  <c r="AH17" i="1"/>
  <c r="AO17" i="1"/>
  <c r="AR17" i="1"/>
  <c r="N18" i="1"/>
  <c r="T18" i="1"/>
  <c r="AA18" i="1"/>
  <c r="AH18" i="1"/>
  <c r="AO18" i="1"/>
  <c r="AR18" i="1"/>
  <c r="N19" i="1"/>
  <c r="T19" i="1"/>
  <c r="AA19" i="1"/>
  <c r="AH19" i="1"/>
  <c r="AO19" i="1"/>
  <c r="AR19" i="1"/>
  <c r="N20" i="1"/>
  <c r="T20" i="1"/>
  <c r="AA20" i="1"/>
  <c r="AH20" i="1"/>
  <c r="AO20" i="1"/>
  <c r="AR20" i="1"/>
  <c r="N21" i="1"/>
  <c r="T21" i="1"/>
  <c r="AA21" i="1"/>
  <c r="AH21" i="1"/>
  <c r="AO21" i="1"/>
  <c r="AR21" i="1"/>
  <c r="N22" i="1"/>
  <c r="T22" i="1"/>
  <c r="AA22" i="1"/>
  <c r="AH22" i="1"/>
  <c r="AO22" i="1"/>
  <c r="AR22" i="1"/>
  <c r="N23" i="1"/>
  <c r="T23" i="1"/>
  <c r="AA23" i="1"/>
  <c r="AH23" i="1"/>
  <c r="AO23" i="1"/>
  <c r="AR23" i="1"/>
  <c r="N25" i="1"/>
  <c r="T25" i="1"/>
  <c r="AA25" i="1"/>
  <c r="AH25" i="1"/>
  <c r="AO25" i="1"/>
  <c r="AR25" i="1"/>
  <c r="N27" i="1"/>
  <c r="T27" i="1"/>
  <c r="AA27" i="1"/>
  <c r="AH27" i="1"/>
  <c r="AO27" i="1"/>
  <c r="AR27" i="1"/>
  <c r="N28" i="1"/>
  <c r="T28" i="1"/>
  <c r="AA28" i="1"/>
  <c r="AH28" i="1"/>
  <c r="AO28" i="1"/>
  <c r="AR28" i="1"/>
  <c r="N29" i="1"/>
  <c r="T29" i="1"/>
  <c r="AA29" i="1"/>
  <c r="AH29" i="1"/>
  <c r="AO29" i="1"/>
  <c r="AR29" i="1"/>
  <c r="N30" i="1"/>
  <c r="T30" i="1"/>
  <c r="AA30" i="1"/>
  <c r="AH30" i="1"/>
  <c r="AO30" i="1"/>
  <c r="AR30" i="1"/>
  <c r="N31" i="1"/>
  <c r="T31" i="1"/>
  <c r="AA31" i="1"/>
  <c r="AH31" i="1"/>
  <c r="AO31" i="1"/>
  <c r="AR31" i="1"/>
  <c r="N33" i="1"/>
  <c r="T33" i="1"/>
  <c r="AA33" i="1"/>
  <c r="AH33" i="1"/>
  <c r="AO33" i="1"/>
  <c r="AR33" i="1"/>
  <c r="N34" i="1"/>
  <c r="T34" i="1"/>
  <c r="AA34" i="1"/>
  <c r="AH34" i="1"/>
  <c r="AO34" i="1"/>
  <c r="AR34" i="1"/>
  <c r="N35" i="1"/>
  <c r="T35" i="1"/>
  <c r="AA35" i="1"/>
  <c r="AH35" i="1"/>
  <c r="AO35" i="1"/>
  <c r="AR35" i="1"/>
  <c r="N36" i="1"/>
  <c r="T36" i="1"/>
  <c r="AA36" i="1"/>
  <c r="AH36" i="1"/>
  <c r="AO36" i="1"/>
  <c r="AR36" i="1"/>
  <c r="N37" i="1"/>
  <c r="T37" i="1"/>
  <c r="AA37" i="1"/>
  <c r="AH37" i="1"/>
  <c r="AO37" i="1"/>
  <c r="AR37" i="1"/>
  <c r="N38" i="1"/>
  <c r="T38" i="1"/>
  <c r="AA38" i="1"/>
  <c r="AH38" i="1"/>
  <c r="AO38" i="1"/>
  <c r="AR38" i="1"/>
  <c r="N39" i="1"/>
  <c r="T39" i="1"/>
  <c r="AA39" i="1"/>
  <c r="AH39" i="1"/>
  <c r="AO39" i="1"/>
  <c r="AR39" i="1"/>
  <c r="N40" i="1"/>
  <c r="T40" i="1"/>
  <c r="AA40" i="1"/>
  <c r="AH40" i="1"/>
  <c r="AO40" i="1"/>
  <c r="AR40" i="1"/>
  <c r="N42" i="1"/>
  <c r="T42" i="1"/>
  <c r="AA42" i="1"/>
  <c r="AH42" i="1"/>
  <c r="AO42" i="1"/>
  <c r="AR42" i="1"/>
  <c r="N43" i="1"/>
  <c r="T43" i="1"/>
  <c r="AA43" i="1"/>
  <c r="AH43" i="1"/>
  <c r="AO43" i="1"/>
  <c r="AR43" i="1"/>
  <c r="N44" i="1"/>
  <c r="T44" i="1"/>
  <c r="AA44" i="1"/>
  <c r="AH44" i="1"/>
  <c r="AO44" i="1"/>
  <c r="AR44" i="1"/>
  <c r="N45" i="1"/>
  <c r="T45" i="1"/>
  <c r="AA45" i="1"/>
  <c r="AH45" i="1"/>
  <c r="AO45" i="1"/>
  <c r="AR45" i="1"/>
  <c r="N46" i="1"/>
  <c r="T46" i="1"/>
  <c r="AA46" i="1"/>
  <c r="AH46" i="1"/>
  <c r="AO46" i="1"/>
  <c r="AR46" i="1"/>
  <c r="N47" i="1"/>
  <c r="T47" i="1"/>
  <c r="AA47" i="1"/>
  <c r="AH47" i="1"/>
  <c r="AO47" i="1"/>
  <c r="AR47" i="1"/>
  <c r="N49" i="1"/>
  <c r="T49" i="1"/>
  <c r="AA49" i="1"/>
  <c r="AH49" i="1"/>
  <c r="AO49" i="1"/>
  <c r="AR49" i="1"/>
  <c r="N53" i="1"/>
  <c r="T53" i="1"/>
  <c r="AA53" i="1"/>
  <c r="AH53" i="1"/>
  <c r="AO53" i="1"/>
  <c r="AR53" i="1"/>
  <c r="N54" i="1"/>
  <c r="T54" i="1"/>
  <c r="AA54" i="1"/>
  <c r="AH54" i="1"/>
  <c r="AO54" i="1"/>
  <c r="AR54" i="1"/>
  <c r="N55" i="1"/>
  <c r="T55" i="1"/>
  <c r="AA55" i="1"/>
  <c r="AH55" i="1"/>
  <c r="AO55" i="1"/>
  <c r="AR55" i="1"/>
  <c r="N56" i="1"/>
  <c r="T56" i="1"/>
  <c r="AA56" i="1"/>
  <c r="AH56" i="1"/>
  <c r="AO56" i="1"/>
  <c r="AR56" i="1"/>
  <c r="N57" i="1"/>
  <c r="T57" i="1"/>
  <c r="AA57" i="1"/>
  <c r="AH57" i="1"/>
  <c r="AO57" i="1"/>
  <c r="AR57" i="1"/>
  <c r="N58" i="1"/>
  <c r="T58" i="1"/>
  <c r="AA58" i="1"/>
  <c r="AH58" i="1"/>
  <c r="AO58" i="1"/>
  <c r="AR58" i="1"/>
  <c r="N59" i="1"/>
  <c r="T59" i="1"/>
  <c r="AA59" i="1"/>
  <c r="AH59" i="1"/>
  <c r="AO59" i="1"/>
  <c r="AR59" i="1"/>
  <c r="N61" i="1"/>
  <c r="T61" i="1"/>
  <c r="AA61" i="1"/>
  <c r="AH61" i="1"/>
  <c r="AO61" i="1"/>
  <c r="AR61" i="1"/>
  <c r="N62" i="1"/>
  <c r="T62" i="1"/>
  <c r="AA62" i="1"/>
  <c r="AH62" i="1"/>
  <c r="AO62" i="1"/>
  <c r="AR62" i="1"/>
  <c r="N63" i="1"/>
  <c r="T63" i="1"/>
  <c r="AA63" i="1"/>
  <c r="AH63" i="1"/>
  <c r="AO63" i="1"/>
  <c r="AR63" i="1"/>
  <c r="N64" i="1"/>
  <c r="T64" i="1"/>
  <c r="AA64" i="1"/>
  <c r="AH64" i="1"/>
  <c r="AO64" i="1"/>
  <c r="AR64" i="1"/>
  <c r="N66" i="1"/>
  <c r="T66" i="1"/>
  <c r="AA66" i="1"/>
  <c r="AH66" i="1"/>
  <c r="AO66" i="1"/>
  <c r="AR66" i="1"/>
  <c r="N67" i="1"/>
  <c r="T67" i="1"/>
  <c r="AA67" i="1"/>
  <c r="AH67" i="1"/>
  <c r="AO67" i="1"/>
  <c r="AR67" i="1"/>
  <c r="N68" i="1"/>
  <c r="T68" i="1"/>
  <c r="AA68" i="1"/>
  <c r="AH68" i="1"/>
  <c r="AO68" i="1"/>
  <c r="AR68" i="1"/>
  <c r="N69" i="1"/>
  <c r="T69" i="1"/>
  <c r="AA69" i="1"/>
  <c r="AH69" i="1"/>
  <c r="AO69" i="1"/>
  <c r="AR69" i="1"/>
  <c r="N70" i="1"/>
  <c r="T70" i="1"/>
  <c r="AA70" i="1"/>
  <c r="AH70" i="1"/>
  <c r="AO70" i="1"/>
  <c r="AR70" i="1"/>
  <c r="N71" i="1"/>
  <c r="T71" i="1"/>
  <c r="AA71" i="1"/>
  <c r="AH71" i="1"/>
  <c r="AO71" i="1"/>
  <c r="AR71" i="1"/>
  <c r="N72" i="1"/>
  <c r="T72" i="1"/>
  <c r="AA72" i="1"/>
  <c r="AH72" i="1"/>
  <c r="AO72" i="1"/>
  <c r="AR72" i="1"/>
  <c r="N73" i="1"/>
  <c r="T73" i="1"/>
  <c r="AA73" i="1"/>
  <c r="AH73" i="1"/>
  <c r="AO73" i="1"/>
  <c r="AR73" i="1"/>
  <c r="N74" i="1"/>
  <c r="T74" i="1"/>
  <c r="AA74" i="1"/>
  <c r="AH74" i="1"/>
  <c r="AO74" i="1"/>
  <c r="AR74" i="1"/>
  <c r="N75" i="1"/>
  <c r="T75" i="1"/>
  <c r="AA75" i="1"/>
  <c r="AH75" i="1"/>
  <c r="AO75" i="1"/>
  <c r="AR75" i="1"/>
  <c r="N76" i="1"/>
  <c r="T76" i="1"/>
  <c r="AA76" i="1"/>
  <c r="AH76" i="1"/>
  <c r="AO76" i="1"/>
  <c r="AR76" i="1"/>
  <c r="N77" i="1"/>
  <c r="T77" i="1"/>
  <c r="AA77" i="1"/>
  <c r="AH77" i="1"/>
  <c r="AO77" i="1"/>
  <c r="AR77" i="1"/>
  <c r="N78" i="1"/>
  <c r="T78" i="1"/>
  <c r="AA78" i="1"/>
  <c r="AH78" i="1"/>
  <c r="AO78" i="1"/>
  <c r="AR78" i="1"/>
  <c r="N79" i="1"/>
  <c r="T79" i="1"/>
  <c r="AA79" i="1"/>
  <c r="AH79" i="1"/>
  <c r="AO79" i="1"/>
  <c r="AR79" i="1"/>
  <c r="N80" i="1"/>
  <c r="T80" i="1"/>
  <c r="AA80" i="1"/>
  <c r="AH80" i="1"/>
  <c r="AO80" i="1"/>
  <c r="AR80" i="1"/>
  <c r="N81" i="1"/>
  <c r="T81" i="1"/>
  <c r="AA81" i="1"/>
  <c r="AH81" i="1"/>
  <c r="AO81" i="1"/>
  <c r="AR81" i="1"/>
  <c r="N82" i="1"/>
  <c r="T82" i="1"/>
  <c r="AA82" i="1"/>
  <c r="AH82" i="1"/>
  <c r="AO82" i="1"/>
  <c r="AR82" i="1"/>
  <c r="N83" i="1"/>
  <c r="T83" i="1"/>
  <c r="AA83" i="1"/>
  <c r="AH83" i="1"/>
  <c r="AO83" i="1"/>
  <c r="AR83" i="1"/>
  <c r="N84" i="1"/>
  <c r="T84" i="1"/>
  <c r="AA84" i="1"/>
  <c r="AH84" i="1"/>
  <c r="AO84" i="1"/>
  <c r="AR84" i="1"/>
  <c r="N85" i="1"/>
  <c r="T85" i="1"/>
  <c r="AA85" i="1"/>
  <c r="AH85" i="1"/>
  <c r="AO85" i="1"/>
  <c r="AR85" i="1"/>
  <c r="N86" i="1"/>
  <c r="T86" i="1"/>
  <c r="AA86" i="1"/>
  <c r="AH86" i="1"/>
  <c r="AO86" i="1"/>
  <c r="AR86" i="1"/>
  <c r="N87" i="1"/>
  <c r="T87" i="1"/>
  <c r="AA87" i="1"/>
  <c r="AH87" i="1"/>
  <c r="AO87" i="1"/>
  <c r="AR87" i="1"/>
  <c r="N88" i="1"/>
  <c r="T88" i="1"/>
  <c r="AA88" i="1"/>
  <c r="AH88" i="1"/>
  <c r="AO88" i="1"/>
  <c r="AR88" i="1"/>
  <c r="N89" i="1"/>
  <c r="T89" i="1"/>
  <c r="AA89" i="1"/>
  <c r="AH89" i="1"/>
  <c r="AO89" i="1"/>
  <c r="AR89" i="1"/>
  <c r="N90" i="1"/>
  <c r="T90" i="1"/>
  <c r="AA90" i="1"/>
  <c r="AH90" i="1"/>
  <c r="AO90" i="1"/>
  <c r="AR90" i="1"/>
  <c r="N91" i="1"/>
  <c r="T91" i="1"/>
  <c r="AA91" i="1"/>
  <c r="AH91" i="1"/>
  <c r="AO91" i="1"/>
  <c r="AR91" i="1"/>
  <c r="N92" i="1"/>
  <c r="T92" i="1"/>
  <c r="AA92" i="1"/>
  <c r="AH92" i="1"/>
  <c r="AO92" i="1"/>
  <c r="AR92" i="1"/>
  <c r="N94" i="1"/>
  <c r="T94" i="1"/>
  <c r="AA94" i="1"/>
  <c r="AH94" i="1"/>
  <c r="AO94" i="1"/>
  <c r="AR94" i="1"/>
  <c r="N95" i="1"/>
  <c r="T95" i="1"/>
  <c r="AA95" i="1"/>
  <c r="AH95" i="1"/>
  <c r="AO95" i="1"/>
  <c r="AR95" i="1"/>
  <c r="N96" i="1"/>
  <c r="T96" i="1"/>
  <c r="AA96" i="1"/>
  <c r="AH96" i="1"/>
  <c r="AO96" i="1"/>
  <c r="AR96" i="1"/>
  <c r="N97" i="1"/>
  <c r="T97" i="1"/>
  <c r="AA97" i="1"/>
  <c r="AH97" i="1"/>
  <c r="AO97" i="1"/>
  <c r="AR97" i="1"/>
  <c r="N98" i="1"/>
  <c r="T98" i="1"/>
  <c r="AA98" i="1"/>
  <c r="AH98" i="1"/>
  <c r="AO98" i="1"/>
  <c r="AR98" i="1"/>
  <c r="N99" i="1"/>
  <c r="T99" i="1"/>
  <c r="AA99" i="1"/>
  <c r="AH99" i="1"/>
  <c r="AO99" i="1"/>
  <c r="AR99" i="1"/>
  <c r="N100" i="1"/>
  <c r="T100" i="1"/>
  <c r="AA100" i="1"/>
  <c r="AH100" i="1"/>
  <c r="AO100" i="1"/>
  <c r="AR100" i="1"/>
  <c r="N101" i="1"/>
  <c r="T101" i="1"/>
  <c r="AA101" i="1"/>
  <c r="AH101" i="1"/>
  <c r="AO101" i="1"/>
  <c r="AR101" i="1"/>
  <c r="N102" i="1"/>
  <c r="T102" i="1"/>
  <c r="AA102" i="1"/>
  <c r="AH102" i="1"/>
  <c r="AO102" i="1"/>
  <c r="AR102" i="1"/>
  <c r="N103" i="1"/>
  <c r="T103" i="1"/>
  <c r="AA103" i="1"/>
  <c r="AH103" i="1"/>
  <c r="AO103" i="1"/>
  <c r="AR103" i="1"/>
  <c r="N104" i="1"/>
  <c r="T104" i="1"/>
  <c r="AA104" i="1"/>
  <c r="AH104" i="1"/>
  <c r="AO104" i="1"/>
  <c r="AR104" i="1"/>
  <c r="N105" i="1"/>
  <c r="T105" i="1"/>
  <c r="AA105" i="1"/>
  <c r="AH105" i="1"/>
  <c r="AO105" i="1"/>
  <c r="AR105" i="1"/>
  <c r="N106" i="1"/>
  <c r="T106" i="1"/>
  <c r="AA106" i="1"/>
  <c r="AH106" i="1"/>
  <c r="AO106" i="1"/>
  <c r="AR106" i="1"/>
  <c r="N107" i="1"/>
  <c r="T107" i="1"/>
  <c r="AA107" i="1"/>
  <c r="AH107" i="1"/>
  <c r="AO107" i="1"/>
  <c r="AR107" i="1"/>
  <c r="N108" i="1"/>
  <c r="T108" i="1"/>
  <c r="AA108" i="1"/>
  <c r="AH108" i="1"/>
  <c r="AO108" i="1"/>
  <c r="AR108" i="1"/>
  <c r="N109" i="1"/>
  <c r="T109" i="1"/>
  <c r="AA109" i="1"/>
  <c r="AH109" i="1"/>
  <c r="AO109" i="1"/>
  <c r="AR109" i="1"/>
  <c r="N110" i="1"/>
  <c r="T110" i="1"/>
  <c r="AA110" i="1"/>
  <c r="AH110" i="1"/>
  <c r="AO110" i="1"/>
  <c r="AR110" i="1"/>
  <c r="N111" i="1"/>
  <c r="T111" i="1"/>
  <c r="AA111" i="1"/>
  <c r="AH111" i="1"/>
  <c r="AO111" i="1"/>
  <c r="AR111" i="1"/>
  <c r="N112" i="1"/>
  <c r="T112" i="1"/>
  <c r="AA112" i="1"/>
  <c r="AH112" i="1"/>
  <c r="AO112" i="1"/>
  <c r="AR112" i="1"/>
  <c r="N113" i="1"/>
  <c r="T113" i="1"/>
  <c r="AA113" i="1"/>
  <c r="AH113" i="1"/>
  <c r="AO113" i="1"/>
  <c r="AR113" i="1"/>
  <c r="N114" i="1"/>
  <c r="T114" i="1"/>
  <c r="AA114" i="1"/>
  <c r="AH114" i="1"/>
  <c r="AO114" i="1"/>
  <c r="AR114" i="1"/>
  <c r="N115" i="1"/>
  <c r="T115" i="1"/>
  <c r="AA115" i="1"/>
  <c r="AH115" i="1"/>
  <c r="AO115" i="1"/>
  <c r="AR115" i="1"/>
  <c r="N116" i="1"/>
  <c r="T116" i="1"/>
  <c r="AA116" i="1"/>
  <c r="AH116" i="1"/>
  <c r="AO116" i="1"/>
  <c r="AR116" i="1"/>
  <c r="N117" i="1"/>
  <c r="T117" i="1"/>
  <c r="AA117" i="1"/>
  <c r="AH117" i="1"/>
  <c r="AO117" i="1"/>
  <c r="AR117" i="1"/>
  <c r="N118" i="1"/>
  <c r="T118" i="1"/>
  <c r="AA118" i="1"/>
  <c r="AH118" i="1"/>
  <c r="AO118" i="1"/>
  <c r="AR118" i="1"/>
  <c r="N119" i="1"/>
  <c r="T119" i="1"/>
  <c r="AA119" i="1"/>
  <c r="AH119" i="1"/>
  <c r="AO119" i="1"/>
  <c r="AR119" i="1"/>
  <c r="N120" i="1"/>
  <c r="T120" i="1"/>
  <c r="AA120" i="1"/>
  <c r="AH120" i="1"/>
  <c r="AO120" i="1"/>
  <c r="AR120" i="1"/>
  <c r="N121" i="1"/>
  <c r="T121" i="1"/>
  <c r="AA121" i="1"/>
  <c r="AH121" i="1"/>
  <c r="AO121" i="1"/>
  <c r="AR121" i="1"/>
  <c r="N122" i="1"/>
  <c r="T122" i="1"/>
  <c r="AA122" i="1"/>
  <c r="AH122" i="1"/>
  <c r="AO122" i="1"/>
  <c r="AR122" i="1"/>
  <c r="N123" i="1"/>
  <c r="T123" i="1"/>
  <c r="AA123" i="1"/>
  <c r="AH123" i="1"/>
  <c r="AO123" i="1"/>
  <c r="AR123" i="1"/>
  <c r="N124" i="1"/>
  <c r="T124" i="1"/>
  <c r="AA124" i="1"/>
  <c r="AH124" i="1"/>
  <c r="AO124" i="1"/>
  <c r="AR124" i="1"/>
  <c r="N125" i="1"/>
  <c r="T125" i="1"/>
  <c r="AA125" i="1"/>
  <c r="AH125" i="1"/>
  <c r="AO125" i="1"/>
  <c r="AR125" i="1"/>
  <c r="N127" i="1"/>
  <c r="T127" i="1"/>
  <c r="AA127" i="1"/>
  <c r="AH127" i="1"/>
  <c r="AO127" i="1"/>
  <c r="AR127" i="1"/>
  <c r="N128" i="1"/>
  <c r="T128" i="1"/>
  <c r="AA128" i="1"/>
  <c r="AH128" i="1"/>
  <c r="AO128" i="1"/>
  <c r="AR128" i="1"/>
  <c r="N129" i="1"/>
  <c r="T129" i="1"/>
  <c r="AA129" i="1"/>
  <c r="AH129" i="1"/>
  <c r="AO129" i="1"/>
  <c r="AR129" i="1"/>
  <c r="N130" i="1"/>
  <c r="T130" i="1"/>
  <c r="AA130" i="1"/>
  <c r="AH130" i="1"/>
  <c r="AO130" i="1"/>
  <c r="AR130" i="1"/>
  <c r="N131" i="1"/>
  <c r="T131" i="1"/>
  <c r="AA131" i="1"/>
  <c r="AH131" i="1"/>
  <c r="AO131" i="1"/>
  <c r="AR131" i="1"/>
  <c r="N132" i="1"/>
  <c r="T132" i="1"/>
  <c r="AA132" i="1"/>
  <c r="AH132" i="1"/>
  <c r="AO132" i="1"/>
  <c r="AR132" i="1"/>
  <c r="N133" i="1"/>
  <c r="T133" i="1"/>
  <c r="AA133" i="1"/>
  <c r="AH133" i="1"/>
  <c r="AO133" i="1"/>
  <c r="AR133" i="1"/>
  <c r="N134" i="1"/>
  <c r="T134" i="1"/>
  <c r="AA134" i="1"/>
  <c r="AH134" i="1"/>
  <c r="AO134" i="1"/>
  <c r="AR134" i="1"/>
  <c r="N135" i="1"/>
  <c r="T135" i="1"/>
  <c r="AA135" i="1"/>
  <c r="AH135" i="1"/>
  <c r="AO135" i="1"/>
  <c r="AR135" i="1"/>
  <c r="N136" i="1"/>
  <c r="T136" i="1"/>
  <c r="AA136" i="1"/>
  <c r="AH136" i="1"/>
  <c r="AO136" i="1"/>
  <c r="AR136" i="1"/>
  <c r="N137" i="1"/>
  <c r="T137" i="1"/>
  <c r="AA137" i="1"/>
  <c r="AH137" i="1"/>
  <c r="AO137" i="1"/>
  <c r="AR137" i="1"/>
  <c r="N138" i="1"/>
  <c r="T138" i="1"/>
  <c r="AA138" i="1"/>
  <c r="AH138" i="1"/>
  <c r="AO138" i="1"/>
  <c r="AR138" i="1"/>
  <c r="N139" i="1"/>
  <c r="T139" i="1"/>
  <c r="AA139" i="1"/>
  <c r="AH139" i="1"/>
  <c r="AO139" i="1"/>
  <c r="AR139" i="1"/>
  <c r="N140" i="1"/>
  <c r="T140" i="1"/>
  <c r="AA140" i="1"/>
  <c r="AH140" i="1"/>
  <c r="AO140" i="1"/>
  <c r="AR140" i="1"/>
  <c r="N141" i="1"/>
  <c r="T141" i="1"/>
  <c r="AA141" i="1"/>
  <c r="AH141" i="1"/>
  <c r="AO141" i="1"/>
  <c r="AR141" i="1"/>
  <c r="N142" i="1"/>
  <c r="T142" i="1"/>
  <c r="AA142" i="1"/>
  <c r="AH142" i="1"/>
  <c r="AO142" i="1"/>
  <c r="AR142" i="1"/>
  <c r="N143" i="1"/>
  <c r="T143" i="1"/>
  <c r="AA143" i="1"/>
  <c r="AH143" i="1"/>
  <c r="AO143" i="1"/>
  <c r="AR143" i="1"/>
  <c r="N144" i="1"/>
  <c r="T144" i="1"/>
  <c r="AA144" i="1"/>
  <c r="AH144" i="1"/>
  <c r="AO144" i="1"/>
  <c r="AR144" i="1"/>
  <c r="N145" i="1"/>
  <c r="T145" i="1"/>
  <c r="AA145" i="1"/>
  <c r="AH145" i="1"/>
  <c r="AO145" i="1"/>
  <c r="AR145" i="1"/>
  <c r="N146" i="1"/>
  <c r="T146" i="1"/>
  <c r="AA146" i="1"/>
  <c r="AH146" i="1"/>
  <c r="AO146" i="1"/>
  <c r="AR146" i="1"/>
  <c r="N147" i="1"/>
  <c r="T147" i="1"/>
  <c r="AA147" i="1"/>
  <c r="AH147" i="1"/>
  <c r="AO147" i="1"/>
  <c r="AR147" i="1"/>
  <c r="N148" i="1"/>
  <c r="T148" i="1"/>
  <c r="AA148" i="1"/>
  <c r="AH148" i="1"/>
  <c r="AO148" i="1"/>
  <c r="AR148" i="1"/>
  <c r="N149" i="1"/>
  <c r="T149" i="1"/>
  <c r="AA149" i="1"/>
  <c r="AH149" i="1"/>
  <c r="AO149" i="1"/>
  <c r="AR149" i="1"/>
  <c r="N151" i="1"/>
  <c r="T151" i="1"/>
  <c r="AA151" i="1"/>
  <c r="AH151" i="1"/>
  <c r="AO151" i="1"/>
  <c r="AR151" i="1"/>
  <c r="N152" i="1"/>
  <c r="T152" i="1"/>
  <c r="AA152" i="1"/>
  <c r="AH152" i="1"/>
  <c r="AO152" i="1"/>
  <c r="AR152" i="1"/>
  <c r="N153" i="1"/>
  <c r="T153" i="1"/>
  <c r="AA153" i="1"/>
  <c r="AH153" i="1"/>
  <c r="AO153" i="1"/>
  <c r="AR153" i="1"/>
  <c r="N154" i="1"/>
  <c r="T154" i="1"/>
  <c r="AA154" i="1"/>
  <c r="AH154" i="1"/>
  <c r="AO154" i="1"/>
  <c r="AR154" i="1"/>
  <c r="N155" i="1"/>
  <c r="T155" i="1"/>
  <c r="AA155" i="1"/>
  <c r="AH155" i="1"/>
  <c r="AO155" i="1"/>
  <c r="AR155" i="1"/>
  <c r="N156" i="1"/>
  <c r="T156" i="1"/>
  <c r="AA156" i="1"/>
  <c r="AH156" i="1"/>
  <c r="AO156" i="1"/>
  <c r="AR156" i="1"/>
  <c r="N157" i="1"/>
  <c r="T157" i="1"/>
  <c r="AA157" i="1"/>
  <c r="AH157" i="1"/>
  <c r="AO157" i="1"/>
  <c r="AR157" i="1"/>
  <c r="N158" i="1"/>
  <c r="T158" i="1"/>
  <c r="AA158" i="1"/>
  <c r="AH158" i="1"/>
  <c r="AO158" i="1"/>
  <c r="AR158" i="1"/>
  <c r="N159" i="1"/>
  <c r="T159" i="1"/>
  <c r="AA159" i="1"/>
  <c r="AH159" i="1"/>
  <c r="AO159" i="1"/>
  <c r="AR159" i="1"/>
  <c r="N160" i="1"/>
  <c r="T160" i="1"/>
  <c r="AA160" i="1"/>
  <c r="AH160" i="1"/>
  <c r="AO160" i="1"/>
  <c r="AR160" i="1"/>
  <c r="N162" i="1"/>
  <c r="T162" i="1"/>
  <c r="AA162" i="1"/>
  <c r="AH162" i="1"/>
  <c r="AO162" i="1"/>
  <c r="AR162" i="1"/>
  <c r="N163" i="1"/>
  <c r="T163" i="1"/>
  <c r="AA163" i="1"/>
  <c r="AH163" i="1"/>
  <c r="AO163" i="1"/>
  <c r="AR163" i="1"/>
  <c r="N164" i="1"/>
  <c r="T164" i="1"/>
  <c r="AA164" i="1"/>
  <c r="AH164" i="1"/>
  <c r="AO164" i="1"/>
  <c r="AR164" i="1"/>
  <c r="N165" i="1"/>
  <c r="T165" i="1"/>
  <c r="AA165" i="1"/>
  <c r="AH165" i="1"/>
  <c r="AO165" i="1"/>
  <c r="AR165" i="1"/>
  <c r="N166" i="1"/>
  <c r="T166" i="1"/>
  <c r="AA166" i="1"/>
  <c r="AH166" i="1"/>
  <c r="AO166" i="1"/>
  <c r="AR166" i="1"/>
  <c r="N167" i="1"/>
  <c r="T167" i="1"/>
  <c r="AA167" i="1"/>
  <c r="AH167" i="1"/>
  <c r="AO167" i="1"/>
  <c r="AR167" i="1"/>
  <c r="N168" i="1"/>
  <c r="T168" i="1"/>
  <c r="AA168" i="1"/>
  <c r="AH168" i="1"/>
  <c r="AO168" i="1"/>
  <c r="AR168" i="1"/>
  <c r="N169" i="1"/>
  <c r="T169" i="1"/>
  <c r="AA169" i="1"/>
  <c r="AH169" i="1"/>
  <c r="AO169" i="1"/>
  <c r="AR169" i="1"/>
  <c r="N170" i="1"/>
  <c r="T170" i="1"/>
  <c r="AA170" i="1"/>
  <c r="AH170" i="1"/>
  <c r="AO170" i="1"/>
  <c r="AR170" i="1"/>
  <c r="N171" i="1"/>
  <c r="T171" i="1"/>
  <c r="AA171" i="1"/>
  <c r="AH171" i="1"/>
  <c r="AO171" i="1"/>
  <c r="AR171" i="1"/>
  <c r="N172" i="1"/>
  <c r="T172" i="1"/>
  <c r="AA172" i="1"/>
  <c r="AH172" i="1"/>
  <c r="AO172" i="1"/>
  <c r="AR172" i="1"/>
  <c r="N173" i="1"/>
  <c r="T173" i="1"/>
  <c r="AA173" i="1"/>
  <c r="AH173" i="1"/>
  <c r="AO173" i="1"/>
  <c r="AR173" i="1"/>
  <c r="N174" i="1"/>
  <c r="T174" i="1"/>
  <c r="AA174" i="1"/>
  <c r="AH174" i="1"/>
  <c r="AO174" i="1"/>
  <c r="AR174" i="1"/>
  <c r="N175" i="1"/>
  <c r="T175" i="1"/>
  <c r="AA175" i="1"/>
  <c r="AH175" i="1"/>
  <c r="AO175" i="1"/>
  <c r="AR175" i="1"/>
  <c r="N176" i="1"/>
  <c r="T176" i="1"/>
  <c r="AA176" i="1"/>
  <c r="AH176" i="1"/>
  <c r="AO176" i="1"/>
  <c r="AR176" i="1"/>
  <c r="N177" i="1"/>
  <c r="T177" i="1"/>
  <c r="AA177" i="1"/>
  <c r="AH177" i="1"/>
  <c r="AO177" i="1"/>
  <c r="AR177" i="1"/>
  <c r="N178" i="1"/>
  <c r="T178" i="1"/>
  <c r="AA178" i="1"/>
  <c r="AH178" i="1"/>
  <c r="AO178" i="1"/>
  <c r="AR178" i="1"/>
  <c r="N179" i="1"/>
  <c r="T179" i="1"/>
  <c r="AA179" i="1"/>
  <c r="AH179" i="1"/>
  <c r="AO179" i="1"/>
  <c r="AR179" i="1"/>
  <c r="N180" i="1"/>
  <c r="T180" i="1"/>
  <c r="AA180" i="1"/>
  <c r="AH180" i="1"/>
  <c r="AO180" i="1"/>
  <c r="AR180" i="1"/>
  <c r="N181" i="1"/>
  <c r="T181" i="1"/>
  <c r="AA181" i="1"/>
  <c r="AH181" i="1"/>
  <c r="AO181" i="1"/>
  <c r="AR181" i="1"/>
  <c r="N182" i="1"/>
  <c r="T182" i="1"/>
  <c r="AA182" i="1"/>
  <c r="AH182" i="1"/>
  <c r="AO182" i="1"/>
  <c r="AR182" i="1"/>
  <c r="N183" i="1"/>
  <c r="T183" i="1"/>
  <c r="AA183" i="1"/>
  <c r="AH183" i="1"/>
  <c r="AO183" i="1"/>
  <c r="AR183" i="1"/>
  <c r="N184" i="1"/>
  <c r="T184" i="1"/>
  <c r="AA184" i="1"/>
  <c r="AH184" i="1"/>
  <c r="AO184" i="1"/>
  <c r="AR184" i="1"/>
  <c r="N185" i="1"/>
  <c r="T185" i="1"/>
  <c r="AA185" i="1"/>
  <c r="AH185" i="1"/>
  <c r="AO185" i="1"/>
  <c r="AR185" i="1"/>
  <c r="N186" i="1"/>
  <c r="T186" i="1"/>
  <c r="AA186" i="1"/>
  <c r="AH186" i="1"/>
  <c r="AO186" i="1"/>
  <c r="AR186" i="1"/>
  <c r="S188" i="1"/>
  <c r="T188" i="1"/>
  <c r="N188" i="1"/>
  <c r="AA188" i="1"/>
  <c r="AH188" i="1"/>
  <c r="AO188" i="1"/>
  <c r="AR188" i="1"/>
  <c r="S189" i="1"/>
  <c r="T189" i="1"/>
  <c r="N189" i="1"/>
  <c r="AA189" i="1"/>
  <c r="AH189" i="1"/>
  <c r="AO189" i="1"/>
  <c r="AR189" i="1"/>
  <c r="S190" i="1"/>
  <c r="T190" i="1"/>
  <c r="N190" i="1"/>
  <c r="AA190" i="1"/>
  <c r="AH190" i="1"/>
  <c r="AO190" i="1"/>
  <c r="AR190" i="1"/>
  <c r="S191" i="1"/>
  <c r="T191" i="1"/>
  <c r="N191" i="1"/>
  <c r="AA191" i="1"/>
  <c r="AH191" i="1"/>
  <c r="AO191" i="1"/>
  <c r="AR191" i="1"/>
  <c r="S192" i="1"/>
  <c r="T192" i="1"/>
  <c r="N192" i="1"/>
  <c r="AA192" i="1"/>
  <c r="AH192" i="1"/>
  <c r="AO192" i="1"/>
  <c r="AR192" i="1"/>
  <c r="S193" i="1"/>
  <c r="T193" i="1"/>
  <c r="Z193" i="1"/>
  <c r="N193" i="1"/>
  <c r="AA193" i="1"/>
  <c r="AG193" i="1"/>
  <c r="AH193" i="1"/>
  <c r="AN193" i="1"/>
  <c r="AO193" i="1"/>
  <c r="AR193" i="1"/>
  <c r="AR202" i="1"/>
  <c r="S215" i="1"/>
  <c r="N215" i="1"/>
  <c r="T215" i="1"/>
  <c r="Z215" i="1"/>
  <c r="AA215" i="1"/>
  <c r="AG215" i="1"/>
  <c r="AH215" i="1"/>
  <c r="AN215" i="1"/>
  <c r="AO215" i="1"/>
  <c r="AR215" i="1"/>
  <c r="S216" i="1"/>
  <c r="N216" i="1"/>
  <c r="T216" i="1"/>
  <c r="Z216" i="1"/>
  <c r="AA216" i="1"/>
  <c r="AG216" i="1"/>
  <c r="AH216" i="1"/>
  <c r="AN216" i="1"/>
  <c r="AO216" i="1"/>
  <c r="AR216" i="1"/>
  <c r="S217" i="1"/>
  <c r="N217" i="1"/>
  <c r="T217" i="1"/>
  <c r="Z217" i="1"/>
  <c r="AA217" i="1"/>
  <c r="AG217" i="1"/>
  <c r="AH217" i="1"/>
  <c r="AN217" i="1"/>
  <c r="AO217" i="1"/>
  <c r="AR217" i="1"/>
  <c r="S218" i="1"/>
  <c r="N218" i="1"/>
  <c r="T218" i="1"/>
  <c r="Z218" i="1"/>
  <c r="AA218" i="1"/>
  <c r="AG218" i="1"/>
  <c r="AH218" i="1"/>
  <c r="AN218" i="1"/>
  <c r="AO218" i="1"/>
  <c r="AR218" i="1"/>
  <c r="S219" i="1"/>
  <c r="N219" i="1"/>
  <c r="T219" i="1"/>
  <c r="Z219" i="1"/>
  <c r="AA219" i="1"/>
  <c r="AG219" i="1"/>
  <c r="AH219" i="1"/>
  <c r="AN219" i="1"/>
  <c r="AO219" i="1"/>
  <c r="AR219" i="1"/>
  <c r="S220" i="1"/>
  <c r="N220" i="1"/>
  <c r="T220" i="1"/>
  <c r="Z220" i="1"/>
  <c r="AA220" i="1"/>
  <c r="AG220" i="1"/>
  <c r="AH220" i="1"/>
  <c r="AN220" i="1"/>
  <c r="AO220" i="1"/>
  <c r="AR220" i="1"/>
  <c r="S221" i="1"/>
  <c r="N221" i="1"/>
  <c r="T221" i="1"/>
  <c r="Z221" i="1"/>
  <c r="AA221" i="1"/>
  <c r="AG221" i="1"/>
  <c r="AH221" i="1"/>
  <c r="AN221" i="1"/>
  <c r="AO221" i="1"/>
  <c r="AR221" i="1"/>
  <c r="S222" i="1"/>
  <c r="N222" i="1"/>
  <c r="T222" i="1"/>
  <c r="Z222" i="1"/>
  <c r="AA222" i="1"/>
  <c r="AG222" i="1"/>
  <c r="AH222" i="1"/>
  <c r="AN222" i="1"/>
  <c r="AO222" i="1"/>
  <c r="AR222" i="1"/>
  <c r="S223" i="1"/>
  <c r="N223" i="1"/>
  <c r="T223" i="1"/>
  <c r="Z223" i="1"/>
  <c r="AA223" i="1"/>
  <c r="AG223" i="1"/>
  <c r="AH223" i="1"/>
  <c r="AN223" i="1"/>
  <c r="AO223" i="1"/>
  <c r="AR223" i="1"/>
  <c r="AR224" i="1"/>
  <c r="S225" i="1"/>
  <c r="N225" i="1"/>
  <c r="T225" i="1"/>
  <c r="Z225" i="1"/>
  <c r="AA225" i="1"/>
  <c r="AG225" i="1"/>
  <c r="AH225" i="1"/>
  <c r="AN225" i="1"/>
  <c r="AO225" i="1"/>
  <c r="AR225" i="1"/>
  <c r="S226" i="1"/>
  <c r="N226" i="1"/>
  <c r="T226" i="1"/>
  <c r="Z226" i="1"/>
  <c r="AA226" i="1"/>
  <c r="AG226" i="1"/>
  <c r="AH226" i="1"/>
  <c r="AN226" i="1"/>
  <c r="AO226" i="1"/>
  <c r="AR226" i="1"/>
  <c r="S227" i="1"/>
  <c r="N227" i="1"/>
  <c r="T227" i="1"/>
  <c r="Z227" i="1"/>
  <c r="AA227" i="1"/>
  <c r="AG227" i="1"/>
  <c r="AH227" i="1"/>
  <c r="AN227" i="1"/>
  <c r="AO227" i="1"/>
  <c r="AR227" i="1"/>
  <c r="S228" i="1"/>
  <c r="N228" i="1"/>
  <c r="T228" i="1"/>
  <c r="Z228" i="1"/>
  <c r="AA228" i="1"/>
  <c r="AG228" i="1"/>
  <c r="AH228" i="1"/>
  <c r="AN228" i="1"/>
  <c r="AO228" i="1"/>
  <c r="AR228" i="1"/>
  <c r="S229" i="1"/>
  <c r="N229" i="1"/>
  <c r="T229" i="1"/>
  <c r="Z229" i="1"/>
  <c r="AA229" i="1"/>
  <c r="AG229" i="1"/>
  <c r="AH229" i="1"/>
  <c r="AN229" i="1"/>
  <c r="AO229" i="1"/>
  <c r="AR229" i="1"/>
  <c r="S230" i="1"/>
  <c r="N230" i="1"/>
  <c r="T230" i="1"/>
  <c r="Z230" i="1"/>
  <c r="AA230" i="1"/>
  <c r="AG230" i="1"/>
  <c r="AH230" i="1"/>
  <c r="AN230" i="1"/>
  <c r="AO230" i="1"/>
  <c r="AR230" i="1"/>
  <c r="AR231" i="1"/>
  <c r="S232" i="1"/>
  <c r="N232" i="1"/>
  <c r="T232" i="1"/>
  <c r="Z232" i="1"/>
  <c r="AA232" i="1"/>
  <c r="AG232" i="1"/>
  <c r="AH232" i="1"/>
  <c r="AN232" i="1"/>
  <c r="AO232" i="1"/>
  <c r="AR232" i="1"/>
  <c r="S233" i="1"/>
  <c r="N233" i="1"/>
  <c r="T233" i="1"/>
  <c r="Z233" i="1"/>
  <c r="AA233" i="1"/>
  <c r="AG233" i="1"/>
  <c r="AH233" i="1"/>
  <c r="AN233" i="1"/>
  <c r="AO233" i="1"/>
  <c r="AR233" i="1"/>
  <c r="S236" i="1"/>
  <c r="N236" i="1"/>
  <c r="T236" i="1"/>
  <c r="Z236" i="1"/>
  <c r="AA236" i="1"/>
  <c r="AG236" i="1"/>
  <c r="AH236" i="1"/>
  <c r="AN236" i="1"/>
  <c r="AO236" i="1"/>
  <c r="AR236" i="1"/>
  <c r="S237" i="1"/>
  <c r="N237" i="1"/>
  <c r="T237" i="1"/>
  <c r="Z237" i="1"/>
  <c r="AA237" i="1"/>
  <c r="AG237" i="1"/>
  <c r="AH237" i="1"/>
  <c r="AN237" i="1"/>
  <c r="AO237" i="1"/>
  <c r="AR237" i="1"/>
  <c r="S238" i="1"/>
  <c r="N238" i="1"/>
  <c r="T238" i="1"/>
  <c r="Z238" i="1"/>
  <c r="AA238" i="1"/>
  <c r="AG238" i="1"/>
  <c r="AH238" i="1"/>
  <c r="AN238" i="1"/>
  <c r="AO238" i="1"/>
  <c r="AR238" i="1"/>
  <c r="S239" i="1"/>
  <c r="N239" i="1"/>
  <c r="T239" i="1"/>
  <c r="Z239" i="1"/>
  <c r="AA239" i="1"/>
  <c r="AG239" i="1"/>
  <c r="AH239" i="1"/>
  <c r="AN239" i="1"/>
  <c r="AO239" i="1"/>
  <c r="AR239" i="1"/>
  <c r="S240" i="1"/>
  <c r="N240" i="1"/>
  <c r="T240" i="1"/>
  <c r="Z240" i="1"/>
  <c r="AA240" i="1"/>
  <c r="AG240" i="1"/>
  <c r="AH240" i="1"/>
  <c r="AN240" i="1"/>
  <c r="AO240" i="1"/>
  <c r="AR240" i="1"/>
  <c r="S241" i="1"/>
  <c r="N241" i="1"/>
  <c r="T241" i="1"/>
  <c r="Z241" i="1"/>
  <c r="AA241" i="1"/>
  <c r="AG241" i="1"/>
  <c r="AH241" i="1"/>
  <c r="AN241" i="1"/>
  <c r="AO241" i="1"/>
  <c r="AR241" i="1"/>
  <c r="L26" i="1"/>
  <c r="I27" i="1"/>
  <c r="L27" i="1"/>
  <c r="I28" i="1"/>
  <c r="L28" i="1"/>
  <c r="I29" i="1"/>
  <c r="L29" i="1"/>
  <c r="I30" i="1"/>
  <c r="L30" i="1"/>
  <c r="I31" i="1"/>
  <c r="L31" i="1"/>
  <c r="L32" i="1"/>
  <c r="I33" i="1"/>
  <c r="L33" i="1"/>
  <c r="I34" i="1"/>
  <c r="L34" i="1"/>
  <c r="I35" i="1"/>
  <c r="L35" i="1"/>
  <c r="I36" i="1"/>
  <c r="L36" i="1"/>
  <c r="I37" i="1"/>
  <c r="L37" i="1"/>
  <c r="I38" i="1"/>
  <c r="L38" i="1"/>
  <c r="I39" i="1"/>
  <c r="L39" i="1"/>
  <c r="I40" i="1"/>
  <c r="L40" i="1"/>
  <c r="L41" i="1"/>
  <c r="I42" i="1"/>
  <c r="L42" i="1"/>
  <c r="I43" i="1"/>
  <c r="L43" i="1"/>
  <c r="I44" i="1"/>
  <c r="L44" i="1"/>
  <c r="I45" i="1"/>
  <c r="L45" i="1"/>
  <c r="I46" i="1"/>
  <c r="L46" i="1"/>
  <c r="I47" i="1"/>
  <c r="L47" i="1"/>
  <c r="I48" i="1"/>
  <c r="L48" i="1"/>
  <c r="I49" i="1"/>
  <c r="L49" i="1"/>
  <c r="I50" i="1"/>
  <c r="L50" i="1"/>
  <c r="I51" i="1"/>
  <c r="L51" i="1"/>
  <c r="L52" i="1"/>
  <c r="I53" i="1"/>
  <c r="L53" i="1"/>
  <c r="I54" i="1"/>
  <c r="L54" i="1"/>
  <c r="I55" i="1"/>
  <c r="L55" i="1"/>
  <c r="I56" i="1"/>
  <c r="L56" i="1"/>
  <c r="I57" i="1"/>
  <c r="L57" i="1"/>
  <c r="I58" i="1"/>
  <c r="L58" i="1"/>
  <c r="I59" i="1"/>
  <c r="L59" i="1"/>
  <c r="I60" i="1"/>
  <c r="L60" i="1"/>
  <c r="I61" i="1"/>
  <c r="L61" i="1"/>
  <c r="I62" i="1"/>
  <c r="L62" i="1"/>
  <c r="I63" i="1"/>
  <c r="L63" i="1"/>
  <c r="I64" i="1"/>
  <c r="L64" i="1"/>
  <c r="I65" i="1"/>
  <c r="L65" i="1"/>
  <c r="I66" i="1"/>
  <c r="L66" i="1"/>
  <c r="I67" i="1"/>
  <c r="L67" i="1"/>
  <c r="I68" i="1"/>
  <c r="L68" i="1"/>
  <c r="I69" i="1"/>
  <c r="L69" i="1"/>
  <c r="I70" i="1"/>
  <c r="L70" i="1"/>
  <c r="I71" i="1"/>
  <c r="L71" i="1"/>
  <c r="I72" i="1"/>
  <c r="L72" i="1"/>
  <c r="I73" i="1"/>
  <c r="L73" i="1"/>
  <c r="I74" i="1"/>
  <c r="L74" i="1"/>
  <c r="I75" i="1"/>
  <c r="L75" i="1"/>
  <c r="I76" i="1"/>
  <c r="L76" i="1"/>
  <c r="I77" i="1"/>
  <c r="L77" i="1"/>
  <c r="I78" i="1"/>
  <c r="L78" i="1"/>
  <c r="I79" i="1"/>
  <c r="L79" i="1"/>
  <c r="I80" i="1"/>
  <c r="L80" i="1"/>
  <c r="I81" i="1"/>
  <c r="L81" i="1"/>
  <c r="I82" i="1"/>
  <c r="L82" i="1"/>
  <c r="I83" i="1"/>
  <c r="L83" i="1"/>
  <c r="I84" i="1"/>
  <c r="L84" i="1"/>
  <c r="I85" i="1"/>
  <c r="L85" i="1"/>
  <c r="I86" i="1"/>
  <c r="L86" i="1"/>
  <c r="I87" i="1"/>
  <c r="L87" i="1"/>
  <c r="I88" i="1"/>
  <c r="L88" i="1"/>
  <c r="I89" i="1"/>
  <c r="L89" i="1"/>
  <c r="I90" i="1"/>
  <c r="L90" i="1"/>
  <c r="I91" i="1"/>
  <c r="L91" i="1"/>
  <c r="I92" i="1"/>
  <c r="L92" i="1"/>
  <c r="L93" i="1"/>
  <c r="I94" i="1"/>
  <c r="L94" i="1"/>
  <c r="I95" i="1"/>
  <c r="L95" i="1"/>
  <c r="I96" i="1"/>
  <c r="L96" i="1"/>
  <c r="I97" i="1"/>
  <c r="L97" i="1"/>
  <c r="I98" i="1"/>
  <c r="L98" i="1"/>
  <c r="I99" i="1"/>
  <c r="L99" i="1"/>
  <c r="I100" i="1"/>
  <c r="L100" i="1"/>
  <c r="I101" i="1"/>
  <c r="L101" i="1"/>
  <c r="I102" i="1"/>
  <c r="L102" i="1"/>
  <c r="I103" i="1"/>
  <c r="L103" i="1"/>
  <c r="I104" i="1"/>
  <c r="L104" i="1"/>
  <c r="I105" i="1"/>
  <c r="L105" i="1"/>
  <c r="I106" i="1"/>
  <c r="L106" i="1"/>
  <c r="I107" i="1"/>
  <c r="L107" i="1"/>
  <c r="I108" i="1"/>
  <c r="L108" i="1"/>
  <c r="I109" i="1"/>
  <c r="L109" i="1"/>
  <c r="I110" i="1"/>
  <c r="L110" i="1"/>
  <c r="I111" i="1"/>
  <c r="L111" i="1"/>
  <c r="I112" i="1"/>
  <c r="L112" i="1"/>
  <c r="I113" i="1"/>
  <c r="L113" i="1"/>
  <c r="I114" i="1"/>
  <c r="L114" i="1"/>
  <c r="I115" i="1"/>
  <c r="L115" i="1"/>
  <c r="I116" i="1"/>
  <c r="L116" i="1"/>
  <c r="I117" i="1"/>
  <c r="L117" i="1"/>
  <c r="I118" i="1"/>
  <c r="L118" i="1"/>
  <c r="I119" i="1"/>
  <c r="L119" i="1"/>
  <c r="I120" i="1"/>
  <c r="L120" i="1"/>
  <c r="I121" i="1"/>
  <c r="L121" i="1"/>
  <c r="I122" i="1"/>
  <c r="L122" i="1"/>
  <c r="I123" i="1"/>
  <c r="L123" i="1"/>
  <c r="I124" i="1"/>
  <c r="L124" i="1"/>
  <c r="I125" i="1"/>
  <c r="L125" i="1"/>
  <c r="L126" i="1"/>
  <c r="I127" i="1"/>
  <c r="L127" i="1"/>
  <c r="I128" i="1"/>
  <c r="L128" i="1"/>
  <c r="I129" i="1"/>
  <c r="L129" i="1"/>
  <c r="I130" i="1"/>
  <c r="L130" i="1"/>
  <c r="I131" i="1"/>
  <c r="L131" i="1"/>
  <c r="I132" i="1"/>
  <c r="L132" i="1"/>
  <c r="I133" i="1"/>
  <c r="L133" i="1"/>
  <c r="I134" i="1"/>
  <c r="L134" i="1"/>
  <c r="I135" i="1"/>
  <c r="L135" i="1"/>
  <c r="I136" i="1"/>
  <c r="L136" i="1"/>
  <c r="I137" i="1"/>
  <c r="L137" i="1"/>
  <c r="I138" i="1"/>
  <c r="L138" i="1"/>
  <c r="I139" i="1"/>
  <c r="L139" i="1"/>
  <c r="I140" i="1"/>
  <c r="L140" i="1"/>
  <c r="I141" i="1"/>
  <c r="L141" i="1"/>
  <c r="I142" i="1"/>
  <c r="L142" i="1"/>
  <c r="I143" i="1"/>
  <c r="L143" i="1"/>
  <c r="I144" i="1"/>
  <c r="L144" i="1"/>
  <c r="I145" i="1"/>
  <c r="L145" i="1"/>
  <c r="I146" i="1"/>
  <c r="L146" i="1"/>
  <c r="I147" i="1"/>
  <c r="L147" i="1"/>
  <c r="I148" i="1"/>
  <c r="L148" i="1"/>
  <c r="I149" i="1"/>
  <c r="L149" i="1"/>
  <c r="L150" i="1"/>
  <c r="I151" i="1"/>
  <c r="L151" i="1"/>
  <c r="I152" i="1"/>
  <c r="L152" i="1"/>
  <c r="I153" i="1"/>
  <c r="L153" i="1"/>
  <c r="I154" i="1"/>
  <c r="L154" i="1"/>
  <c r="I155" i="1"/>
  <c r="L155" i="1"/>
  <c r="I156" i="1"/>
  <c r="L156" i="1"/>
  <c r="I157" i="1"/>
  <c r="L157" i="1"/>
  <c r="I158" i="1"/>
  <c r="L158" i="1"/>
  <c r="I159" i="1"/>
  <c r="L159" i="1"/>
  <c r="I160" i="1"/>
  <c r="L160" i="1"/>
  <c r="L161" i="1"/>
  <c r="I162" i="1"/>
  <c r="L162" i="1"/>
  <c r="I163" i="1"/>
  <c r="L163" i="1"/>
  <c r="I164" i="1"/>
  <c r="L164" i="1"/>
  <c r="I165" i="1"/>
  <c r="L165" i="1"/>
  <c r="I166" i="1"/>
  <c r="L166" i="1"/>
  <c r="I167" i="1"/>
  <c r="L167" i="1"/>
  <c r="I168" i="1"/>
  <c r="L168" i="1"/>
  <c r="I169" i="1"/>
  <c r="L169" i="1"/>
  <c r="I170" i="1"/>
  <c r="L170" i="1"/>
  <c r="I171" i="1"/>
  <c r="L171" i="1"/>
  <c r="I172" i="1"/>
  <c r="L172" i="1"/>
  <c r="I173" i="1"/>
  <c r="L173" i="1"/>
  <c r="I174" i="1"/>
  <c r="L174" i="1"/>
  <c r="I175" i="1"/>
  <c r="L175" i="1"/>
  <c r="I176" i="1"/>
  <c r="L176" i="1"/>
  <c r="I177" i="1"/>
  <c r="L177" i="1"/>
  <c r="I178" i="1"/>
  <c r="L178" i="1"/>
  <c r="I179" i="1"/>
  <c r="L179" i="1"/>
  <c r="I180" i="1"/>
  <c r="L180" i="1"/>
  <c r="I181" i="1"/>
  <c r="L181" i="1"/>
  <c r="I182" i="1"/>
  <c r="L182" i="1"/>
  <c r="I183" i="1"/>
  <c r="L183" i="1"/>
  <c r="I184" i="1"/>
  <c r="L184" i="1"/>
  <c r="I185" i="1"/>
  <c r="L185" i="1"/>
  <c r="I186" i="1"/>
  <c r="L186" i="1"/>
  <c r="L187" i="1"/>
  <c r="I188" i="1"/>
  <c r="L188" i="1"/>
  <c r="I189" i="1"/>
  <c r="L189" i="1"/>
  <c r="I190" i="1"/>
  <c r="L190" i="1"/>
  <c r="I191" i="1"/>
  <c r="L191" i="1"/>
  <c r="I192" i="1"/>
  <c r="L192" i="1"/>
  <c r="I193" i="1"/>
  <c r="L193" i="1"/>
  <c r="J11" i="1"/>
  <c r="L11" i="1"/>
  <c r="I12" i="1"/>
  <c r="L12" i="1"/>
  <c r="I13" i="1"/>
  <c r="L13" i="1"/>
  <c r="I14" i="1"/>
  <c r="L14" i="1"/>
  <c r="I15" i="1"/>
  <c r="L15" i="1"/>
  <c r="I16" i="1"/>
  <c r="L16" i="1"/>
  <c r="I17" i="1"/>
  <c r="L17" i="1"/>
  <c r="I18" i="1"/>
  <c r="L18" i="1"/>
  <c r="I19" i="1"/>
  <c r="L19" i="1"/>
  <c r="I20" i="1"/>
  <c r="L20" i="1"/>
  <c r="I21" i="1"/>
  <c r="L21" i="1"/>
  <c r="I22" i="1"/>
  <c r="L22" i="1"/>
  <c r="I23" i="1"/>
  <c r="L23" i="1"/>
  <c r="I24" i="1"/>
  <c r="L24" i="1"/>
  <c r="I25" i="1"/>
  <c r="L25" i="1"/>
  <c r="N234" i="1"/>
  <c r="N231" i="1"/>
  <c r="N224" i="1"/>
  <c r="N213" i="1"/>
  <c r="N212" i="1"/>
  <c r="N202" i="1"/>
  <c r="N201" i="1"/>
  <c r="N200" i="1"/>
  <c r="I10" i="1"/>
  <c r="L10" i="1"/>
  <c r="I212" i="1"/>
  <c r="J212" i="1"/>
  <c r="K212" i="1"/>
  <c r="S212" i="1"/>
  <c r="T212" i="1"/>
  <c r="U212" i="1"/>
  <c r="Z212" i="1"/>
  <c r="AA212" i="1"/>
  <c r="AB212" i="1"/>
  <c r="AG212" i="1"/>
  <c r="AH212" i="1"/>
  <c r="AI212" i="1"/>
  <c r="AN212" i="1"/>
  <c r="AO212" i="1"/>
  <c r="AP212" i="1"/>
  <c r="AQ212" i="1"/>
  <c r="I213" i="1"/>
  <c r="J213" i="1"/>
  <c r="K213" i="1"/>
  <c r="S213" i="1"/>
  <c r="T213" i="1"/>
  <c r="U213" i="1"/>
  <c r="Z213" i="1"/>
  <c r="AA213" i="1"/>
  <c r="AB213" i="1"/>
  <c r="AG213" i="1"/>
  <c r="AH213" i="1"/>
  <c r="AI213" i="1"/>
  <c r="AN213" i="1"/>
  <c r="AO213" i="1"/>
  <c r="AP213" i="1"/>
  <c r="AQ213" i="1"/>
  <c r="I211" i="1"/>
  <c r="K211" i="1"/>
  <c r="J211" i="1"/>
  <c r="I210" i="1"/>
  <c r="K210" i="1"/>
  <c r="J210" i="1"/>
  <c r="I209" i="1"/>
  <c r="K209" i="1"/>
  <c r="J209" i="1"/>
  <c r="K11" i="1"/>
  <c r="H11" i="1"/>
  <c r="G11" i="1"/>
  <c r="F11" i="1"/>
  <c r="D2" i="1"/>
  <c r="U11" i="1"/>
  <c r="AB11" i="1"/>
  <c r="AI11" i="1"/>
  <c r="AP11" i="1"/>
  <c r="AS11" i="1"/>
  <c r="AQ11" i="1"/>
  <c r="AS248" i="1"/>
  <c r="AS253" i="1"/>
  <c r="AQ250" i="1"/>
  <c r="AS252" i="1"/>
  <c r="U189" i="1"/>
  <c r="U190" i="1"/>
  <c r="U191" i="1"/>
  <c r="U192" i="1"/>
  <c r="U193" i="1"/>
  <c r="U188" i="1"/>
  <c r="AS256" i="1"/>
  <c r="AS255" i="1"/>
  <c r="AQ251" i="1"/>
  <c r="K10" i="1"/>
  <c r="U10" i="1"/>
  <c r="AB10" i="1"/>
  <c r="AI10" i="1"/>
  <c r="AP10" i="1"/>
  <c r="AS10" i="1"/>
  <c r="K12" i="1"/>
  <c r="U12" i="1"/>
  <c r="AB12" i="1"/>
  <c r="AI12" i="1"/>
  <c r="AP12" i="1"/>
  <c r="AS12" i="1"/>
  <c r="K13" i="1"/>
  <c r="U13" i="1"/>
  <c r="AB13" i="1"/>
  <c r="AI13" i="1"/>
  <c r="AP13" i="1"/>
  <c r="AS13" i="1"/>
  <c r="K14" i="1"/>
  <c r="U14" i="1"/>
  <c r="AB14" i="1"/>
  <c r="AI14" i="1"/>
  <c r="AP14" i="1"/>
  <c r="AS14" i="1"/>
  <c r="K15" i="1"/>
  <c r="U15" i="1"/>
  <c r="AB15" i="1"/>
  <c r="AI15" i="1"/>
  <c r="AP15" i="1"/>
  <c r="AS15" i="1"/>
  <c r="K16" i="1"/>
  <c r="U16" i="1"/>
  <c r="AB16" i="1"/>
  <c r="AI16" i="1"/>
  <c r="AP16" i="1"/>
  <c r="AS16" i="1"/>
  <c r="K17" i="1"/>
  <c r="U17" i="1"/>
  <c r="AB17" i="1"/>
  <c r="AI17" i="1"/>
  <c r="AP17" i="1"/>
  <c r="AS17" i="1"/>
  <c r="K18" i="1"/>
  <c r="U18" i="1"/>
  <c r="AB18" i="1"/>
  <c r="AI18" i="1"/>
  <c r="AP18" i="1"/>
  <c r="AS18" i="1"/>
  <c r="K19" i="1"/>
  <c r="U19" i="1"/>
  <c r="AB19" i="1"/>
  <c r="AI19" i="1"/>
  <c r="AP19" i="1"/>
  <c r="AS19" i="1"/>
  <c r="K20" i="1"/>
  <c r="U20" i="1"/>
  <c r="AB20" i="1"/>
  <c r="AI20" i="1"/>
  <c r="AP20" i="1"/>
  <c r="AS20" i="1"/>
  <c r="K21" i="1"/>
  <c r="U21" i="1"/>
  <c r="AB21" i="1"/>
  <c r="AI21" i="1"/>
  <c r="AP21" i="1"/>
  <c r="AS21" i="1"/>
  <c r="K22" i="1"/>
  <c r="U22" i="1"/>
  <c r="AB22" i="1"/>
  <c r="AI22" i="1"/>
  <c r="AP22" i="1"/>
  <c r="AS22" i="1"/>
  <c r="K23" i="1"/>
  <c r="U23" i="1"/>
  <c r="AB23" i="1"/>
  <c r="AI23" i="1"/>
  <c r="AP23" i="1"/>
  <c r="AS23" i="1"/>
  <c r="K24" i="1"/>
  <c r="U24" i="1"/>
  <c r="AB24" i="1"/>
  <c r="AI24" i="1"/>
  <c r="AP24" i="1"/>
  <c r="AS24" i="1"/>
  <c r="K25" i="1"/>
  <c r="U25" i="1"/>
  <c r="AB25" i="1"/>
  <c r="AI25" i="1"/>
  <c r="AP25" i="1"/>
  <c r="AS25" i="1"/>
  <c r="K27" i="1"/>
  <c r="U27" i="1"/>
  <c r="AB27" i="1"/>
  <c r="AI27" i="1"/>
  <c r="AP27" i="1"/>
  <c r="AS27" i="1"/>
  <c r="K28" i="1"/>
  <c r="U28" i="1"/>
  <c r="AB28" i="1"/>
  <c r="AI28" i="1"/>
  <c r="AP28" i="1"/>
  <c r="AS28" i="1"/>
  <c r="K29" i="1"/>
  <c r="U29" i="1"/>
  <c r="AB29" i="1"/>
  <c r="AI29" i="1"/>
  <c r="AP29" i="1"/>
  <c r="AS29" i="1"/>
  <c r="K30" i="1"/>
  <c r="U30" i="1"/>
  <c r="AB30" i="1"/>
  <c r="AI30" i="1"/>
  <c r="AP30" i="1"/>
  <c r="AS30" i="1"/>
  <c r="K31" i="1"/>
  <c r="U31" i="1"/>
  <c r="AB31" i="1"/>
  <c r="AI31" i="1"/>
  <c r="AP31" i="1"/>
  <c r="AS31" i="1"/>
  <c r="K33" i="1"/>
  <c r="U33" i="1"/>
  <c r="AB33" i="1"/>
  <c r="AI33" i="1"/>
  <c r="AP33" i="1"/>
  <c r="AS33" i="1"/>
  <c r="K34" i="1"/>
  <c r="U34" i="1"/>
  <c r="AB34" i="1"/>
  <c r="AI34" i="1"/>
  <c r="AP34" i="1"/>
  <c r="AS34" i="1"/>
  <c r="K35" i="1"/>
  <c r="U35" i="1"/>
  <c r="AB35" i="1"/>
  <c r="AI35" i="1"/>
  <c r="AP35" i="1"/>
  <c r="AS35" i="1"/>
  <c r="K36" i="1"/>
  <c r="U36" i="1"/>
  <c r="AB36" i="1"/>
  <c r="AI36" i="1"/>
  <c r="AP36" i="1"/>
  <c r="AS36" i="1"/>
  <c r="K37" i="1"/>
  <c r="U37" i="1"/>
  <c r="AB37" i="1"/>
  <c r="AI37" i="1"/>
  <c r="AP37" i="1"/>
  <c r="AS37" i="1"/>
  <c r="K38" i="1"/>
  <c r="U38" i="1"/>
  <c r="AB38" i="1"/>
  <c r="AI38" i="1"/>
  <c r="AP38" i="1"/>
  <c r="AS38" i="1"/>
  <c r="K39" i="1"/>
  <c r="U39" i="1"/>
  <c r="AB39" i="1"/>
  <c r="AI39" i="1"/>
  <c r="AP39" i="1"/>
  <c r="AS39" i="1"/>
  <c r="K40" i="1"/>
  <c r="U40" i="1"/>
  <c r="AB40" i="1"/>
  <c r="AI40" i="1"/>
  <c r="AP40" i="1"/>
  <c r="AS40" i="1"/>
  <c r="K42" i="1"/>
  <c r="U42" i="1"/>
  <c r="AB42" i="1"/>
  <c r="AI42" i="1"/>
  <c r="AP42" i="1"/>
  <c r="AS42" i="1"/>
  <c r="K43" i="1"/>
  <c r="U43" i="1"/>
  <c r="AB43" i="1"/>
  <c r="AI43" i="1"/>
  <c r="AP43" i="1"/>
  <c r="AS43" i="1"/>
  <c r="K44" i="1"/>
  <c r="U44" i="1"/>
  <c r="AB44" i="1"/>
  <c r="AI44" i="1"/>
  <c r="AP44" i="1"/>
  <c r="AS44" i="1"/>
  <c r="K45" i="1"/>
  <c r="U45" i="1"/>
  <c r="AB45" i="1"/>
  <c r="AI45" i="1"/>
  <c r="AP45" i="1"/>
  <c r="AS45" i="1"/>
  <c r="K46" i="1"/>
  <c r="U46" i="1"/>
  <c r="AB46" i="1"/>
  <c r="AI46" i="1"/>
  <c r="AP46" i="1"/>
  <c r="AS46" i="1"/>
  <c r="K47" i="1"/>
  <c r="U47" i="1"/>
  <c r="AB47" i="1"/>
  <c r="AI47" i="1"/>
  <c r="AP47" i="1"/>
  <c r="AS47" i="1"/>
  <c r="K48" i="1"/>
  <c r="U48" i="1"/>
  <c r="AB48" i="1"/>
  <c r="AI48" i="1"/>
  <c r="AP48" i="1"/>
  <c r="AS48" i="1"/>
  <c r="K49" i="1"/>
  <c r="U49" i="1"/>
  <c r="AB49" i="1"/>
  <c r="AI49" i="1"/>
  <c r="AP49" i="1"/>
  <c r="AS49" i="1"/>
  <c r="K50" i="1"/>
  <c r="U50" i="1"/>
  <c r="AB50" i="1"/>
  <c r="AI50" i="1"/>
  <c r="AP50" i="1"/>
  <c r="AS50" i="1"/>
  <c r="K51" i="1"/>
  <c r="U51" i="1"/>
  <c r="AB51" i="1"/>
  <c r="AI51" i="1"/>
  <c r="AP51" i="1"/>
  <c r="AS51" i="1"/>
  <c r="K53" i="1"/>
  <c r="U53" i="1"/>
  <c r="AB53" i="1"/>
  <c r="AI53" i="1"/>
  <c r="AP53" i="1"/>
  <c r="AS53" i="1"/>
  <c r="K54" i="1"/>
  <c r="U54" i="1"/>
  <c r="AB54" i="1"/>
  <c r="AI54" i="1"/>
  <c r="AP54" i="1"/>
  <c r="AS54" i="1"/>
  <c r="K55" i="1"/>
  <c r="U55" i="1"/>
  <c r="AB55" i="1"/>
  <c r="AI55" i="1"/>
  <c r="AP55" i="1"/>
  <c r="AS55" i="1"/>
  <c r="K56" i="1"/>
  <c r="U56" i="1"/>
  <c r="AB56" i="1"/>
  <c r="AI56" i="1"/>
  <c r="AP56" i="1"/>
  <c r="AS56" i="1"/>
  <c r="K57" i="1"/>
  <c r="U57" i="1"/>
  <c r="AB57" i="1"/>
  <c r="AI57" i="1"/>
  <c r="AP57" i="1"/>
  <c r="AS57" i="1"/>
  <c r="K58" i="1"/>
  <c r="U58" i="1"/>
  <c r="AB58" i="1"/>
  <c r="AI58" i="1"/>
  <c r="AP58" i="1"/>
  <c r="AS58" i="1"/>
  <c r="K59" i="1"/>
  <c r="U59" i="1"/>
  <c r="AB59" i="1"/>
  <c r="AI59" i="1"/>
  <c r="AP59" i="1"/>
  <c r="AS59" i="1"/>
  <c r="K60" i="1"/>
  <c r="U60" i="1"/>
  <c r="AB60" i="1"/>
  <c r="AI60" i="1"/>
  <c r="AP60" i="1"/>
  <c r="AS60" i="1"/>
  <c r="K61" i="1"/>
  <c r="U61" i="1"/>
  <c r="AB61" i="1"/>
  <c r="AI61" i="1"/>
  <c r="AP61" i="1"/>
  <c r="AS61" i="1"/>
  <c r="K62" i="1"/>
  <c r="U62" i="1"/>
  <c r="AB62" i="1"/>
  <c r="AI62" i="1"/>
  <c r="AP62" i="1"/>
  <c r="AS62" i="1"/>
  <c r="K63" i="1"/>
  <c r="U63" i="1"/>
  <c r="AB63" i="1"/>
  <c r="AI63" i="1"/>
  <c r="AP63" i="1"/>
  <c r="AS63" i="1"/>
  <c r="K64" i="1"/>
  <c r="U64" i="1"/>
  <c r="AB64" i="1"/>
  <c r="AI64" i="1"/>
  <c r="AP64" i="1"/>
  <c r="AS64" i="1"/>
  <c r="K65" i="1"/>
  <c r="U65" i="1"/>
  <c r="AB65" i="1"/>
  <c r="AI65" i="1"/>
  <c r="AP65" i="1"/>
  <c r="AS65" i="1"/>
  <c r="K66" i="1"/>
  <c r="U66" i="1"/>
  <c r="AB66" i="1"/>
  <c r="AI66" i="1"/>
  <c r="AP66" i="1"/>
  <c r="AS66" i="1"/>
  <c r="K67" i="1"/>
  <c r="U67" i="1"/>
  <c r="AB67" i="1"/>
  <c r="AI67" i="1"/>
  <c r="AP67" i="1"/>
  <c r="AS67" i="1"/>
  <c r="K68" i="1"/>
  <c r="U68" i="1"/>
  <c r="AB68" i="1"/>
  <c r="AI68" i="1"/>
  <c r="AP68" i="1"/>
  <c r="AS68" i="1"/>
  <c r="K69" i="1"/>
  <c r="U69" i="1"/>
  <c r="AB69" i="1"/>
  <c r="AI69" i="1"/>
  <c r="AP69" i="1"/>
  <c r="AS69" i="1"/>
  <c r="K70" i="1"/>
  <c r="U70" i="1"/>
  <c r="AB70" i="1"/>
  <c r="AI70" i="1"/>
  <c r="AP70" i="1"/>
  <c r="AS70" i="1"/>
  <c r="K71" i="1"/>
  <c r="U71" i="1"/>
  <c r="AB71" i="1"/>
  <c r="AI71" i="1"/>
  <c r="AP71" i="1"/>
  <c r="AS71" i="1"/>
  <c r="K72" i="1"/>
  <c r="U72" i="1"/>
  <c r="AB72" i="1"/>
  <c r="AI72" i="1"/>
  <c r="AP72" i="1"/>
  <c r="AS72" i="1"/>
  <c r="K73" i="1"/>
  <c r="U73" i="1"/>
  <c r="AB73" i="1"/>
  <c r="AI73" i="1"/>
  <c r="AP73" i="1"/>
  <c r="AS73" i="1"/>
  <c r="K74" i="1"/>
  <c r="U74" i="1"/>
  <c r="AB74" i="1"/>
  <c r="AI74" i="1"/>
  <c r="AP74" i="1"/>
  <c r="AS74" i="1"/>
  <c r="K75" i="1"/>
  <c r="U75" i="1"/>
  <c r="AB75" i="1"/>
  <c r="AI75" i="1"/>
  <c r="AP75" i="1"/>
  <c r="AS75" i="1"/>
  <c r="K76" i="1"/>
  <c r="U76" i="1"/>
  <c r="AB76" i="1"/>
  <c r="AI76" i="1"/>
  <c r="AP76" i="1"/>
  <c r="AS76" i="1"/>
  <c r="K77" i="1"/>
  <c r="U77" i="1"/>
  <c r="AB77" i="1"/>
  <c r="AI77" i="1"/>
  <c r="AP77" i="1"/>
  <c r="AS77" i="1"/>
  <c r="K78" i="1"/>
  <c r="U78" i="1"/>
  <c r="AB78" i="1"/>
  <c r="AI78" i="1"/>
  <c r="AP78" i="1"/>
  <c r="AS78" i="1"/>
  <c r="K79" i="1"/>
  <c r="U79" i="1"/>
  <c r="AB79" i="1"/>
  <c r="AI79" i="1"/>
  <c r="AP79" i="1"/>
  <c r="AS79" i="1"/>
  <c r="K80" i="1"/>
  <c r="U80" i="1"/>
  <c r="AB80" i="1"/>
  <c r="AI80" i="1"/>
  <c r="AP80" i="1"/>
  <c r="AS80" i="1"/>
  <c r="K81" i="1"/>
  <c r="U81" i="1"/>
  <c r="AB81" i="1"/>
  <c r="AI81" i="1"/>
  <c r="AP81" i="1"/>
  <c r="AS81" i="1"/>
  <c r="K82" i="1"/>
  <c r="U82" i="1"/>
  <c r="AB82" i="1"/>
  <c r="AI82" i="1"/>
  <c r="AP82" i="1"/>
  <c r="AS82" i="1"/>
  <c r="K83" i="1"/>
  <c r="U83" i="1"/>
  <c r="AB83" i="1"/>
  <c r="AI83" i="1"/>
  <c r="AP83" i="1"/>
  <c r="AS83" i="1"/>
  <c r="K84" i="1"/>
  <c r="U84" i="1"/>
  <c r="AB84" i="1"/>
  <c r="AI84" i="1"/>
  <c r="AP84" i="1"/>
  <c r="AS84" i="1"/>
  <c r="K85" i="1"/>
  <c r="U85" i="1"/>
  <c r="AB85" i="1"/>
  <c r="AI85" i="1"/>
  <c r="AP85" i="1"/>
  <c r="AS85" i="1"/>
  <c r="K86" i="1"/>
  <c r="U86" i="1"/>
  <c r="AB86" i="1"/>
  <c r="AI86" i="1"/>
  <c r="AP86" i="1"/>
  <c r="AS86" i="1"/>
  <c r="K87" i="1"/>
  <c r="U87" i="1"/>
  <c r="AB87" i="1"/>
  <c r="AI87" i="1"/>
  <c r="AP87" i="1"/>
  <c r="AS87" i="1"/>
  <c r="K88" i="1"/>
  <c r="U88" i="1"/>
  <c r="AB88" i="1"/>
  <c r="AI88" i="1"/>
  <c r="AP88" i="1"/>
  <c r="AS88" i="1"/>
  <c r="K89" i="1"/>
  <c r="U89" i="1"/>
  <c r="AB89" i="1"/>
  <c r="AI89" i="1"/>
  <c r="AP89" i="1"/>
  <c r="AS89" i="1"/>
  <c r="K90" i="1"/>
  <c r="U90" i="1"/>
  <c r="AB90" i="1"/>
  <c r="AI90" i="1"/>
  <c r="AP90" i="1"/>
  <c r="AS90" i="1"/>
  <c r="K91" i="1"/>
  <c r="U91" i="1"/>
  <c r="AB91" i="1"/>
  <c r="AI91" i="1"/>
  <c r="AP91" i="1"/>
  <c r="AS91" i="1"/>
  <c r="K92" i="1"/>
  <c r="U92" i="1"/>
  <c r="AB92" i="1"/>
  <c r="AI92" i="1"/>
  <c r="AP92" i="1"/>
  <c r="AS92" i="1"/>
  <c r="K94" i="1"/>
  <c r="U94" i="1"/>
  <c r="AB94" i="1"/>
  <c r="AI94" i="1"/>
  <c r="AP94" i="1"/>
  <c r="AS94" i="1"/>
  <c r="K95" i="1"/>
  <c r="U95" i="1"/>
  <c r="AB95" i="1"/>
  <c r="AI95" i="1"/>
  <c r="AP95" i="1"/>
  <c r="AS95" i="1"/>
  <c r="K96" i="1"/>
  <c r="U96" i="1"/>
  <c r="AB96" i="1"/>
  <c r="AI96" i="1"/>
  <c r="AP96" i="1"/>
  <c r="AS96" i="1"/>
  <c r="K97" i="1"/>
  <c r="U97" i="1"/>
  <c r="AB97" i="1"/>
  <c r="AI97" i="1"/>
  <c r="AP97" i="1"/>
  <c r="AS97" i="1"/>
  <c r="K98" i="1"/>
  <c r="U98" i="1"/>
  <c r="AB98" i="1"/>
  <c r="AI98" i="1"/>
  <c r="AP98" i="1"/>
  <c r="AS98" i="1"/>
  <c r="K99" i="1"/>
  <c r="U99" i="1"/>
  <c r="AB99" i="1"/>
  <c r="AI99" i="1"/>
  <c r="AP99" i="1"/>
  <c r="AS99" i="1"/>
  <c r="K100" i="1"/>
  <c r="U100" i="1"/>
  <c r="AB100" i="1"/>
  <c r="AI100" i="1"/>
  <c r="AP100" i="1"/>
  <c r="AS100" i="1"/>
  <c r="K101" i="1"/>
  <c r="U101" i="1"/>
  <c r="AB101" i="1"/>
  <c r="AI101" i="1"/>
  <c r="AP101" i="1"/>
  <c r="AS101" i="1"/>
  <c r="K102" i="1"/>
  <c r="U102" i="1"/>
  <c r="AB102" i="1"/>
  <c r="AI102" i="1"/>
  <c r="AP102" i="1"/>
  <c r="AS102" i="1"/>
  <c r="K103" i="1"/>
  <c r="U103" i="1"/>
  <c r="AB103" i="1"/>
  <c r="AI103" i="1"/>
  <c r="AP103" i="1"/>
  <c r="AS103" i="1"/>
  <c r="H104" i="1"/>
  <c r="K104" i="1"/>
  <c r="U104" i="1"/>
  <c r="AB104" i="1"/>
  <c r="AI104" i="1"/>
  <c r="AP104" i="1"/>
  <c r="AS104" i="1"/>
  <c r="K105" i="1"/>
  <c r="U105" i="1"/>
  <c r="AB105" i="1"/>
  <c r="AI105" i="1"/>
  <c r="AP105" i="1"/>
  <c r="AS105" i="1"/>
  <c r="K106" i="1"/>
  <c r="U106" i="1"/>
  <c r="AB106" i="1"/>
  <c r="AI106" i="1"/>
  <c r="AP106" i="1"/>
  <c r="AS106" i="1"/>
  <c r="K107" i="1"/>
  <c r="U107" i="1"/>
  <c r="AB107" i="1"/>
  <c r="AI107" i="1"/>
  <c r="AP107" i="1"/>
  <c r="AS107" i="1"/>
  <c r="K108" i="1"/>
  <c r="U108" i="1"/>
  <c r="AB108" i="1"/>
  <c r="AI108" i="1"/>
  <c r="AP108" i="1"/>
  <c r="AS108" i="1"/>
  <c r="K109" i="1"/>
  <c r="U109" i="1"/>
  <c r="AB109" i="1"/>
  <c r="AI109" i="1"/>
  <c r="AP109" i="1"/>
  <c r="AS109" i="1"/>
  <c r="K110" i="1"/>
  <c r="U110" i="1"/>
  <c r="AB110" i="1"/>
  <c r="AI110" i="1"/>
  <c r="AP110" i="1"/>
  <c r="AS110" i="1"/>
  <c r="K111" i="1"/>
  <c r="U111" i="1"/>
  <c r="AB111" i="1"/>
  <c r="AI111" i="1"/>
  <c r="AP111" i="1"/>
  <c r="AS111" i="1"/>
  <c r="K112" i="1"/>
  <c r="U112" i="1"/>
  <c r="AB112" i="1"/>
  <c r="AI112" i="1"/>
  <c r="AP112" i="1"/>
  <c r="AS112" i="1"/>
  <c r="K113" i="1"/>
  <c r="U113" i="1"/>
  <c r="AB113" i="1"/>
  <c r="AI113" i="1"/>
  <c r="AP113" i="1"/>
  <c r="AS113" i="1"/>
  <c r="K114" i="1"/>
  <c r="U114" i="1"/>
  <c r="AB114" i="1"/>
  <c r="AI114" i="1"/>
  <c r="AP114" i="1"/>
  <c r="AS114" i="1"/>
  <c r="K115" i="1"/>
  <c r="U115" i="1"/>
  <c r="AB115" i="1"/>
  <c r="AI115" i="1"/>
  <c r="AP115" i="1"/>
  <c r="AS115" i="1"/>
  <c r="K116" i="1"/>
  <c r="U116" i="1"/>
  <c r="AB116" i="1"/>
  <c r="AI116" i="1"/>
  <c r="AP116" i="1"/>
  <c r="AS116" i="1"/>
  <c r="K117" i="1"/>
  <c r="U117" i="1"/>
  <c r="AB117" i="1"/>
  <c r="AI117" i="1"/>
  <c r="AP117" i="1"/>
  <c r="AS117" i="1"/>
  <c r="K118" i="1"/>
  <c r="U118" i="1"/>
  <c r="AB118" i="1"/>
  <c r="AI118" i="1"/>
  <c r="AP118" i="1"/>
  <c r="AS118" i="1"/>
  <c r="K119" i="1"/>
  <c r="U119" i="1"/>
  <c r="AB119" i="1"/>
  <c r="AI119" i="1"/>
  <c r="AP119" i="1"/>
  <c r="AS119" i="1"/>
  <c r="K120" i="1"/>
  <c r="U120" i="1"/>
  <c r="AB120" i="1"/>
  <c r="AI120" i="1"/>
  <c r="AP120" i="1"/>
  <c r="AS120" i="1"/>
  <c r="K121" i="1"/>
  <c r="U121" i="1"/>
  <c r="AB121" i="1"/>
  <c r="AI121" i="1"/>
  <c r="AP121" i="1"/>
  <c r="AS121" i="1"/>
  <c r="K122" i="1"/>
  <c r="U122" i="1"/>
  <c r="AB122" i="1"/>
  <c r="AI122" i="1"/>
  <c r="AP122" i="1"/>
  <c r="AS122" i="1"/>
  <c r="K123" i="1"/>
  <c r="U123" i="1"/>
  <c r="AB123" i="1"/>
  <c r="AI123" i="1"/>
  <c r="AP123" i="1"/>
  <c r="AS123" i="1"/>
  <c r="K124" i="1"/>
  <c r="U124" i="1"/>
  <c r="AB124" i="1"/>
  <c r="AI124" i="1"/>
  <c r="AP124" i="1"/>
  <c r="AS124" i="1"/>
  <c r="K125" i="1"/>
  <c r="U125" i="1"/>
  <c r="AB125" i="1"/>
  <c r="AI125" i="1"/>
  <c r="AP125" i="1"/>
  <c r="AS125" i="1"/>
  <c r="K127" i="1"/>
  <c r="U127" i="1"/>
  <c r="AB127" i="1"/>
  <c r="AI127" i="1"/>
  <c r="AP127" i="1"/>
  <c r="AS127" i="1"/>
  <c r="H128" i="1"/>
  <c r="K128" i="1"/>
  <c r="U128" i="1"/>
  <c r="AB128" i="1"/>
  <c r="AI128" i="1"/>
  <c r="AP128" i="1"/>
  <c r="AS128" i="1"/>
  <c r="K129" i="1"/>
  <c r="U129" i="1"/>
  <c r="AB129" i="1"/>
  <c r="AI129" i="1"/>
  <c r="AP129" i="1"/>
  <c r="AS129" i="1"/>
  <c r="K130" i="1"/>
  <c r="U130" i="1"/>
  <c r="AB130" i="1"/>
  <c r="AI130" i="1"/>
  <c r="AP130" i="1"/>
  <c r="AS130" i="1"/>
  <c r="K131" i="1"/>
  <c r="U131" i="1"/>
  <c r="AB131" i="1"/>
  <c r="AI131" i="1"/>
  <c r="AP131" i="1"/>
  <c r="AS131" i="1"/>
  <c r="K132" i="1"/>
  <c r="U132" i="1"/>
  <c r="AB132" i="1"/>
  <c r="AI132" i="1"/>
  <c r="AP132" i="1"/>
  <c r="AS132" i="1"/>
  <c r="K133" i="1"/>
  <c r="U133" i="1"/>
  <c r="AB133" i="1"/>
  <c r="AI133" i="1"/>
  <c r="AP133" i="1"/>
  <c r="AS133" i="1"/>
  <c r="K134" i="1"/>
  <c r="U134" i="1"/>
  <c r="AB134" i="1"/>
  <c r="AI134" i="1"/>
  <c r="AP134" i="1"/>
  <c r="AS134" i="1"/>
  <c r="K135" i="1"/>
  <c r="U135" i="1"/>
  <c r="AB135" i="1"/>
  <c r="AI135" i="1"/>
  <c r="AP135" i="1"/>
  <c r="AS135" i="1"/>
  <c r="K136" i="1"/>
  <c r="U136" i="1"/>
  <c r="AB136" i="1"/>
  <c r="AI136" i="1"/>
  <c r="AP136" i="1"/>
  <c r="AS136" i="1"/>
  <c r="K137" i="1"/>
  <c r="U137" i="1"/>
  <c r="AB137" i="1"/>
  <c r="AI137" i="1"/>
  <c r="AP137" i="1"/>
  <c r="AS137" i="1"/>
  <c r="K138" i="1"/>
  <c r="U138" i="1"/>
  <c r="AB138" i="1"/>
  <c r="AI138" i="1"/>
  <c r="AP138" i="1"/>
  <c r="AS138" i="1"/>
  <c r="K139" i="1"/>
  <c r="U139" i="1"/>
  <c r="AB139" i="1"/>
  <c r="AI139" i="1"/>
  <c r="AP139" i="1"/>
  <c r="AS139" i="1"/>
  <c r="K140" i="1"/>
  <c r="U140" i="1"/>
  <c r="AB140" i="1"/>
  <c r="AI140" i="1"/>
  <c r="AP140" i="1"/>
  <c r="AS140" i="1"/>
  <c r="K141" i="1"/>
  <c r="U141" i="1"/>
  <c r="AB141" i="1"/>
  <c r="AI141" i="1"/>
  <c r="AP141" i="1"/>
  <c r="AS141" i="1"/>
  <c r="K142" i="1"/>
  <c r="U142" i="1"/>
  <c r="AB142" i="1"/>
  <c r="AI142" i="1"/>
  <c r="AP142" i="1"/>
  <c r="AS142" i="1"/>
  <c r="K143" i="1"/>
  <c r="U143" i="1"/>
  <c r="AB143" i="1"/>
  <c r="AI143" i="1"/>
  <c r="AP143" i="1"/>
  <c r="AS143" i="1"/>
  <c r="K144" i="1"/>
  <c r="U144" i="1"/>
  <c r="AB144" i="1"/>
  <c r="AI144" i="1"/>
  <c r="AP144" i="1"/>
  <c r="AS144" i="1"/>
  <c r="K145" i="1"/>
  <c r="U145" i="1"/>
  <c r="AB145" i="1"/>
  <c r="AI145" i="1"/>
  <c r="AP145" i="1"/>
  <c r="AS145" i="1"/>
  <c r="K146" i="1"/>
  <c r="U146" i="1"/>
  <c r="AB146" i="1"/>
  <c r="AI146" i="1"/>
  <c r="AP146" i="1"/>
  <c r="AS146" i="1"/>
  <c r="K147" i="1"/>
  <c r="U147" i="1"/>
  <c r="AB147" i="1"/>
  <c r="AI147" i="1"/>
  <c r="AP147" i="1"/>
  <c r="AS147" i="1"/>
  <c r="K148" i="1"/>
  <c r="U148" i="1"/>
  <c r="AB148" i="1"/>
  <c r="AI148" i="1"/>
  <c r="AP148" i="1"/>
  <c r="AS148" i="1"/>
  <c r="K149" i="1"/>
  <c r="U149" i="1"/>
  <c r="AB149" i="1"/>
  <c r="AI149" i="1"/>
  <c r="AP149" i="1"/>
  <c r="AS149" i="1"/>
  <c r="K151" i="1"/>
  <c r="U151" i="1"/>
  <c r="AB151" i="1"/>
  <c r="AI151" i="1"/>
  <c r="AP151" i="1"/>
  <c r="AS151" i="1"/>
  <c r="K152" i="1"/>
  <c r="U152" i="1"/>
  <c r="AB152" i="1"/>
  <c r="AI152" i="1"/>
  <c r="AP152" i="1"/>
  <c r="AS152" i="1"/>
  <c r="K153" i="1"/>
  <c r="U153" i="1"/>
  <c r="AB153" i="1"/>
  <c r="AI153" i="1"/>
  <c r="AP153" i="1"/>
  <c r="AS153" i="1"/>
  <c r="K154" i="1"/>
  <c r="U154" i="1"/>
  <c r="AB154" i="1"/>
  <c r="AI154" i="1"/>
  <c r="AP154" i="1"/>
  <c r="AS154" i="1"/>
  <c r="K155" i="1"/>
  <c r="U155" i="1"/>
  <c r="AB155" i="1"/>
  <c r="AI155" i="1"/>
  <c r="AP155" i="1"/>
  <c r="AS155" i="1"/>
  <c r="K156" i="1"/>
  <c r="U156" i="1"/>
  <c r="AB156" i="1"/>
  <c r="AI156" i="1"/>
  <c r="AP156" i="1"/>
  <c r="AS156" i="1"/>
  <c r="K157" i="1"/>
  <c r="U157" i="1"/>
  <c r="AB157" i="1"/>
  <c r="AI157" i="1"/>
  <c r="AP157" i="1"/>
  <c r="AS157" i="1"/>
  <c r="K158" i="1"/>
  <c r="U158" i="1"/>
  <c r="AB158" i="1"/>
  <c r="AI158" i="1"/>
  <c r="AP158" i="1"/>
  <c r="AS158" i="1"/>
  <c r="K159" i="1"/>
  <c r="U159" i="1"/>
  <c r="AB159" i="1"/>
  <c r="AI159" i="1"/>
  <c r="AP159" i="1"/>
  <c r="AS159" i="1"/>
  <c r="K160" i="1"/>
  <c r="U160" i="1"/>
  <c r="AB160" i="1"/>
  <c r="AI160" i="1"/>
  <c r="AP160" i="1"/>
  <c r="AS160" i="1"/>
  <c r="K162" i="1"/>
  <c r="U162" i="1"/>
  <c r="AB162" i="1"/>
  <c r="AI162" i="1"/>
  <c r="AP162" i="1"/>
  <c r="AS162" i="1"/>
  <c r="K163" i="1"/>
  <c r="U163" i="1"/>
  <c r="AB163" i="1"/>
  <c r="AI163" i="1"/>
  <c r="AP163" i="1"/>
  <c r="AS163" i="1"/>
  <c r="K164" i="1"/>
  <c r="U164" i="1"/>
  <c r="AB164" i="1"/>
  <c r="AI164" i="1"/>
  <c r="AP164" i="1"/>
  <c r="AS164" i="1"/>
  <c r="K165" i="1"/>
  <c r="U165" i="1"/>
  <c r="AB165" i="1"/>
  <c r="AI165" i="1"/>
  <c r="AP165" i="1"/>
  <c r="AS165" i="1"/>
  <c r="K166" i="1"/>
  <c r="U166" i="1"/>
  <c r="AB166" i="1"/>
  <c r="AI166" i="1"/>
  <c r="AP166" i="1"/>
  <c r="AS166" i="1"/>
  <c r="K167" i="1"/>
  <c r="U167" i="1"/>
  <c r="AB167" i="1"/>
  <c r="AI167" i="1"/>
  <c r="AP167" i="1"/>
  <c r="AS167" i="1"/>
  <c r="K168" i="1"/>
  <c r="U168" i="1"/>
  <c r="AB168" i="1"/>
  <c r="AI168" i="1"/>
  <c r="AP168" i="1"/>
  <c r="AS168" i="1"/>
  <c r="K169" i="1"/>
  <c r="U169" i="1"/>
  <c r="AB169" i="1"/>
  <c r="AI169" i="1"/>
  <c r="AP169" i="1"/>
  <c r="AS169" i="1"/>
  <c r="K170" i="1"/>
  <c r="U170" i="1"/>
  <c r="AB170" i="1"/>
  <c r="AI170" i="1"/>
  <c r="AP170" i="1"/>
  <c r="AS170" i="1"/>
  <c r="K171" i="1"/>
  <c r="U171" i="1"/>
  <c r="AB171" i="1"/>
  <c r="AI171" i="1"/>
  <c r="AP171" i="1"/>
  <c r="AS171" i="1"/>
  <c r="K172" i="1"/>
  <c r="U172" i="1"/>
  <c r="AB172" i="1"/>
  <c r="AI172" i="1"/>
  <c r="AP172" i="1"/>
  <c r="AS172" i="1"/>
  <c r="K173" i="1"/>
  <c r="U173" i="1"/>
  <c r="AB173" i="1"/>
  <c r="AI173" i="1"/>
  <c r="AP173" i="1"/>
  <c r="AS173" i="1"/>
  <c r="K174" i="1"/>
  <c r="U174" i="1"/>
  <c r="AB174" i="1"/>
  <c r="AI174" i="1"/>
  <c r="AP174" i="1"/>
  <c r="AS174" i="1"/>
  <c r="K175" i="1"/>
  <c r="U175" i="1"/>
  <c r="AB175" i="1"/>
  <c r="AI175" i="1"/>
  <c r="AP175" i="1"/>
  <c r="AS175" i="1"/>
  <c r="K176" i="1"/>
  <c r="U176" i="1"/>
  <c r="AB176" i="1"/>
  <c r="AI176" i="1"/>
  <c r="AP176" i="1"/>
  <c r="AS176" i="1"/>
  <c r="K177" i="1"/>
  <c r="U177" i="1"/>
  <c r="AB177" i="1"/>
  <c r="AI177" i="1"/>
  <c r="AP177" i="1"/>
  <c r="AS177" i="1"/>
  <c r="K178" i="1"/>
  <c r="U178" i="1"/>
  <c r="AB178" i="1"/>
  <c r="AI178" i="1"/>
  <c r="AP178" i="1"/>
  <c r="AS178" i="1"/>
  <c r="K179" i="1"/>
  <c r="U179" i="1"/>
  <c r="AB179" i="1"/>
  <c r="AI179" i="1"/>
  <c r="AP179" i="1"/>
  <c r="AS179" i="1"/>
  <c r="K180" i="1"/>
  <c r="U180" i="1"/>
  <c r="AB180" i="1"/>
  <c r="AI180" i="1"/>
  <c r="AP180" i="1"/>
  <c r="AS180" i="1"/>
  <c r="K181" i="1"/>
  <c r="U181" i="1"/>
  <c r="AB181" i="1"/>
  <c r="AI181" i="1"/>
  <c r="AP181" i="1"/>
  <c r="AS181" i="1"/>
  <c r="K182" i="1"/>
  <c r="U182" i="1"/>
  <c r="AB182" i="1"/>
  <c r="AI182" i="1"/>
  <c r="AP182" i="1"/>
  <c r="AS182" i="1"/>
  <c r="H183" i="1"/>
  <c r="K183" i="1"/>
  <c r="U183" i="1"/>
  <c r="AB183" i="1"/>
  <c r="AI183" i="1"/>
  <c r="AP183" i="1"/>
  <c r="AS183" i="1"/>
  <c r="K184" i="1"/>
  <c r="U184" i="1"/>
  <c r="AB184" i="1"/>
  <c r="AI184" i="1"/>
  <c r="AP184" i="1"/>
  <c r="AS184" i="1"/>
  <c r="K185" i="1"/>
  <c r="U185" i="1"/>
  <c r="AB185" i="1"/>
  <c r="AI185" i="1"/>
  <c r="AP185" i="1"/>
  <c r="AS185" i="1"/>
  <c r="K186" i="1"/>
  <c r="U186" i="1"/>
  <c r="AB186" i="1"/>
  <c r="AI186" i="1"/>
  <c r="AP186" i="1"/>
  <c r="AS186" i="1"/>
  <c r="K188" i="1"/>
  <c r="AB188" i="1"/>
  <c r="AI188" i="1"/>
  <c r="AP188" i="1"/>
  <c r="AS188" i="1"/>
  <c r="K189" i="1"/>
  <c r="AB189" i="1"/>
  <c r="AI189" i="1"/>
  <c r="AP189" i="1"/>
  <c r="AS189" i="1"/>
  <c r="K190" i="1"/>
  <c r="AB190" i="1"/>
  <c r="AI190" i="1"/>
  <c r="AP190" i="1"/>
  <c r="AS190" i="1"/>
  <c r="K191" i="1"/>
  <c r="AB191" i="1"/>
  <c r="AI191" i="1"/>
  <c r="AP191" i="1"/>
  <c r="AS191" i="1"/>
  <c r="K192" i="1"/>
  <c r="AB192" i="1"/>
  <c r="AI192" i="1"/>
  <c r="AP192" i="1"/>
  <c r="AS192" i="1"/>
  <c r="AS202" i="1"/>
  <c r="K203" i="1"/>
  <c r="I203" i="1"/>
  <c r="U203" i="1"/>
  <c r="AB203" i="1"/>
  <c r="AI203" i="1"/>
  <c r="AP203" i="1"/>
  <c r="AS203" i="1"/>
  <c r="K204" i="1"/>
  <c r="I204" i="1"/>
  <c r="U204" i="1"/>
  <c r="AB204" i="1"/>
  <c r="AI204" i="1"/>
  <c r="AP204" i="1"/>
  <c r="AS204" i="1"/>
  <c r="K205" i="1"/>
  <c r="I205" i="1"/>
  <c r="U205" i="1"/>
  <c r="AB205" i="1"/>
  <c r="AI205" i="1"/>
  <c r="AP205" i="1"/>
  <c r="AS205" i="1"/>
  <c r="K206" i="1"/>
  <c r="I206" i="1"/>
  <c r="U206" i="1"/>
  <c r="AB206" i="1"/>
  <c r="AI206" i="1"/>
  <c r="AP206" i="1"/>
  <c r="AS206" i="1"/>
  <c r="K207" i="1"/>
  <c r="I207" i="1"/>
  <c r="U207" i="1"/>
  <c r="AB207" i="1"/>
  <c r="AI207" i="1"/>
  <c r="AP207" i="1"/>
  <c r="AS207" i="1"/>
  <c r="K208" i="1"/>
  <c r="I208" i="1"/>
  <c r="U208" i="1"/>
  <c r="AB208" i="1"/>
  <c r="AI208" i="1"/>
  <c r="AP208" i="1"/>
  <c r="AS208" i="1"/>
  <c r="U209" i="1"/>
  <c r="AB209" i="1"/>
  <c r="AI209" i="1"/>
  <c r="AP209" i="1"/>
  <c r="AS209" i="1"/>
  <c r="U210" i="1"/>
  <c r="AB210" i="1"/>
  <c r="AI210" i="1"/>
  <c r="AP210" i="1"/>
  <c r="AS210" i="1"/>
  <c r="U211" i="1"/>
  <c r="AB211" i="1"/>
  <c r="AI211" i="1"/>
  <c r="AP211" i="1"/>
  <c r="AS211" i="1"/>
  <c r="AS214" i="1"/>
  <c r="K215" i="1"/>
  <c r="I215" i="1"/>
  <c r="U215" i="1"/>
  <c r="AB215" i="1"/>
  <c r="AI215" i="1"/>
  <c r="AP215" i="1"/>
  <c r="AS215" i="1"/>
  <c r="K216" i="1"/>
  <c r="I216" i="1"/>
  <c r="U216" i="1"/>
  <c r="AB216" i="1"/>
  <c r="AI216" i="1"/>
  <c r="AP216" i="1"/>
  <c r="AS216" i="1"/>
  <c r="K217" i="1"/>
  <c r="I217" i="1"/>
  <c r="U217" i="1"/>
  <c r="AB217" i="1"/>
  <c r="AI217" i="1"/>
  <c r="AP217" i="1"/>
  <c r="AS217" i="1"/>
  <c r="K218" i="1"/>
  <c r="I218" i="1"/>
  <c r="U218" i="1"/>
  <c r="AB218" i="1"/>
  <c r="AI218" i="1"/>
  <c r="AP218" i="1"/>
  <c r="AS218" i="1"/>
  <c r="K219" i="1"/>
  <c r="I219" i="1"/>
  <c r="U219" i="1"/>
  <c r="AB219" i="1"/>
  <c r="AI219" i="1"/>
  <c r="AP219" i="1"/>
  <c r="AS219" i="1"/>
  <c r="K220" i="1"/>
  <c r="I220" i="1"/>
  <c r="U220" i="1"/>
  <c r="AB220" i="1"/>
  <c r="AI220" i="1"/>
  <c r="AP220" i="1"/>
  <c r="AS220" i="1"/>
  <c r="K221" i="1"/>
  <c r="I221" i="1"/>
  <c r="U221" i="1"/>
  <c r="AB221" i="1"/>
  <c r="AI221" i="1"/>
  <c r="AP221" i="1"/>
  <c r="AS221" i="1"/>
  <c r="K222" i="1"/>
  <c r="I222" i="1"/>
  <c r="U222" i="1"/>
  <c r="AB222" i="1"/>
  <c r="AI222" i="1"/>
  <c r="AP222" i="1"/>
  <c r="AS222" i="1"/>
  <c r="K223" i="1"/>
  <c r="I223" i="1"/>
  <c r="U223" i="1"/>
  <c r="AB223" i="1"/>
  <c r="AI223" i="1"/>
  <c r="AP223" i="1"/>
  <c r="AS223" i="1"/>
  <c r="AS224" i="1"/>
  <c r="K225" i="1"/>
  <c r="I225" i="1"/>
  <c r="U225" i="1"/>
  <c r="AB225" i="1"/>
  <c r="AI225" i="1"/>
  <c r="AP225" i="1"/>
  <c r="AS225" i="1"/>
  <c r="K226" i="1"/>
  <c r="I226" i="1"/>
  <c r="U226" i="1"/>
  <c r="AB226" i="1"/>
  <c r="AI226" i="1"/>
  <c r="AP226" i="1"/>
  <c r="AS226" i="1"/>
  <c r="K227" i="1"/>
  <c r="I227" i="1"/>
  <c r="U227" i="1"/>
  <c r="AB227" i="1"/>
  <c r="AI227" i="1"/>
  <c r="AP227" i="1"/>
  <c r="AS227" i="1"/>
  <c r="K228" i="1"/>
  <c r="I228" i="1"/>
  <c r="U228" i="1"/>
  <c r="AB228" i="1"/>
  <c r="AI228" i="1"/>
  <c r="AP228" i="1"/>
  <c r="AS228" i="1"/>
  <c r="K229" i="1"/>
  <c r="I229" i="1"/>
  <c r="U229" i="1"/>
  <c r="AB229" i="1"/>
  <c r="AI229" i="1"/>
  <c r="AP229" i="1"/>
  <c r="AS229" i="1"/>
  <c r="K230" i="1"/>
  <c r="I230" i="1"/>
  <c r="U230" i="1"/>
  <c r="AB230" i="1"/>
  <c r="AI230" i="1"/>
  <c r="AP230" i="1"/>
  <c r="AS230" i="1"/>
  <c r="AS231" i="1"/>
  <c r="K232" i="1"/>
  <c r="I232" i="1"/>
  <c r="U232" i="1"/>
  <c r="AB232" i="1"/>
  <c r="AI232" i="1"/>
  <c r="AP232" i="1"/>
  <c r="AS232" i="1"/>
  <c r="K233" i="1"/>
  <c r="I233" i="1"/>
  <c r="U233" i="1"/>
  <c r="AB233" i="1"/>
  <c r="AI233" i="1"/>
  <c r="AP233" i="1"/>
  <c r="AS233" i="1"/>
  <c r="K235" i="1"/>
  <c r="I235" i="1"/>
  <c r="U235" i="1"/>
  <c r="AB235" i="1"/>
  <c r="AI235" i="1"/>
  <c r="AP235" i="1"/>
  <c r="AS235" i="1"/>
  <c r="K236" i="1"/>
  <c r="I236" i="1"/>
  <c r="U236" i="1"/>
  <c r="AB236" i="1"/>
  <c r="AI236" i="1"/>
  <c r="AP236" i="1"/>
  <c r="AS236" i="1"/>
  <c r="K237" i="1"/>
  <c r="I237" i="1"/>
  <c r="U237" i="1"/>
  <c r="AB237" i="1"/>
  <c r="AI237" i="1"/>
  <c r="AP237" i="1"/>
  <c r="AS237" i="1"/>
  <c r="K193" i="1"/>
  <c r="AB193" i="1"/>
  <c r="AI193" i="1"/>
  <c r="AP193" i="1"/>
  <c r="AS193" i="1"/>
  <c r="K238" i="1"/>
  <c r="I238" i="1"/>
  <c r="U238" i="1"/>
  <c r="AB238" i="1"/>
  <c r="AI238" i="1"/>
  <c r="AP238" i="1"/>
  <c r="AS238" i="1"/>
  <c r="K239" i="1"/>
  <c r="I239" i="1"/>
  <c r="U239" i="1"/>
  <c r="AB239" i="1"/>
  <c r="AI239" i="1"/>
  <c r="AP239" i="1"/>
  <c r="AS239" i="1"/>
  <c r="K240" i="1"/>
  <c r="I240" i="1"/>
  <c r="U240" i="1"/>
  <c r="AB240" i="1"/>
  <c r="AI240" i="1"/>
  <c r="AP240" i="1"/>
  <c r="AS240" i="1"/>
  <c r="K241" i="1"/>
  <c r="I241" i="1"/>
  <c r="U241" i="1"/>
  <c r="AB241" i="1"/>
  <c r="AI241" i="1"/>
  <c r="AP241" i="1"/>
  <c r="AS241" i="1"/>
  <c r="AS242" i="1"/>
  <c r="AS251" i="1"/>
  <c r="AQ252" i="1"/>
  <c r="AQ249" i="1"/>
  <c r="AQ243" i="1"/>
  <c r="AQ248" i="1"/>
  <c r="U242" i="1"/>
  <c r="O243" i="1"/>
  <c r="I234" i="1"/>
  <c r="J234" i="1"/>
  <c r="K234" i="1"/>
  <c r="I231" i="1"/>
  <c r="J231" i="1"/>
  <c r="K231" i="1"/>
  <c r="I224" i="1"/>
  <c r="J224" i="1"/>
  <c r="K224" i="1"/>
  <c r="I202" i="1"/>
  <c r="J202" i="1"/>
  <c r="K202" i="1"/>
  <c r="G104" i="1"/>
  <c r="G128" i="1"/>
  <c r="G183" i="1"/>
  <c r="AQ16" i="1"/>
  <c r="AQ17" i="1"/>
  <c r="AQ18" i="1"/>
  <c r="AQ19" i="1"/>
  <c r="AQ20" i="1"/>
  <c r="AQ21" i="1"/>
  <c r="AQ22" i="1"/>
  <c r="AQ23" i="1"/>
  <c r="AQ24" i="1"/>
  <c r="AQ25" i="1"/>
  <c r="AQ15" i="1"/>
  <c r="AQ14" i="1"/>
  <c r="AQ13" i="1"/>
  <c r="AQ12" i="1"/>
  <c r="AQ10" i="1"/>
  <c r="AQ28" i="1"/>
  <c r="AQ29" i="1"/>
  <c r="AQ30" i="1"/>
  <c r="AQ31" i="1"/>
  <c r="AQ27" i="1"/>
  <c r="AQ40" i="1"/>
  <c r="AQ39" i="1"/>
  <c r="AQ42" i="1"/>
  <c r="AQ43" i="1"/>
  <c r="AQ44" i="1"/>
  <c r="AQ45" i="1"/>
  <c r="AQ38" i="1"/>
  <c r="AQ37" i="1"/>
  <c r="AQ36" i="1"/>
  <c r="AQ35" i="1"/>
  <c r="AQ34" i="1"/>
  <c r="AQ33" i="1"/>
  <c r="AQ46" i="1"/>
  <c r="AQ47" i="1"/>
  <c r="AQ48" i="1"/>
  <c r="AQ49" i="1"/>
  <c r="AQ50" i="1"/>
  <c r="AQ51" i="1"/>
  <c r="AQ53" i="1"/>
  <c r="AQ54" i="1"/>
  <c r="AQ55" i="1"/>
  <c r="AQ56" i="1"/>
  <c r="AQ57" i="1"/>
  <c r="AQ58" i="1"/>
  <c r="AQ59" i="1"/>
  <c r="AQ60" i="1"/>
  <c r="AQ61" i="1"/>
  <c r="AQ62" i="1"/>
  <c r="AQ63" i="1"/>
  <c r="AQ64" i="1"/>
  <c r="AQ65" i="1"/>
  <c r="AQ66" i="1"/>
  <c r="AQ67" i="1"/>
  <c r="AQ68" i="1"/>
  <c r="AQ69" i="1"/>
  <c r="AQ70" i="1"/>
  <c r="AQ71" i="1"/>
  <c r="AQ72" i="1"/>
  <c r="AQ73" i="1"/>
  <c r="AQ74" i="1"/>
  <c r="AQ75" i="1"/>
  <c r="AQ76" i="1"/>
  <c r="AQ77" i="1"/>
  <c r="AQ78" i="1"/>
  <c r="AQ79" i="1"/>
  <c r="AQ80" i="1"/>
  <c r="AQ81" i="1"/>
  <c r="AQ82" i="1"/>
  <c r="AQ83" i="1"/>
  <c r="AQ84" i="1"/>
  <c r="AQ85" i="1"/>
  <c r="AQ86" i="1"/>
  <c r="AQ87" i="1"/>
  <c r="AQ88" i="1"/>
  <c r="AQ89" i="1"/>
  <c r="AQ90" i="1"/>
  <c r="AQ91" i="1"/>
  <c r="AQ95" i="1"/>
  <c r="AQ96" i="1"/>
  <c r="AQ97" i="1"/>
  <c r="AQ98" i="1"/>
  <c r="AQ99" i="1"/>
  <c r="AQ100" i="1"/>
  <c r="AQ101" i="1"/>
  <c r="AQ102" i="1"/>
  <c r="AQ103" i="1"/>
  <c r="AQ104" i="1"/>
  <c r="AQ105" i="1"/>
  <c r="AQ106" i="1"/>
  <c r="AQ107" i="1"/>
  <c r="AQ108" i="1"/>
  <c r="AQ109" i="1"/>
  <c r="AQ110" i="1"/>
  <c r="AQ111" i="1"/>
  <c r="AQ112" i="1"/>
  <c r="AQ113" i="1"/>
  <c r="AQ114" i="1"/>
  <c r="AQ115" i="1"/>
  <c r="AQ116" i="1"/>
  <c r="AQ117" i="1"/>
  <c r="AQ118" i="1"/>
  <c r="AQ119" i="1"/>
  <c r="AQ120" i="1"/>
  <c r="AQ121" i="1"/>
  <c r="AQ122" i="1"/>
  <c r="AQ123" i="1"/>
  <c r="AQ124" i="1"/>
  <c r="AQ125" i="1"/>
  <c r="AQ92" i="1"/>
  <c r="AQ94" i="1"/>
  <c r="AQ128" i="1"/>
  <c r="AQ129" i="1"/>
  <c r="AQ130" i="1"/>
  <c r="AQ131" i="1"/>
  <c r="AQ132" i="1"/>
  <c r="AQ133" i="1"/>
  <c r="AQ134" i="1"/>
  <c r="AQ135" i="1"/>
  <c r="AQ136" i="1"/>
  <c r="AQ137" i="1"/>
  <c r="AQ138" i="1"/>
  <c r="AQ139" i="1"/>
  <c r="AQ140" i="1"/>
  <c r="AQ141" i="1"/>
  <c r="AQ142" i="1"/>
  <c r="AQ143" i="1"/>
  <c r="AQ144" i="1"/>
  <c r="AQ145" i="1"/>
  <c r="AQ146" i="1"/>
  <c r="AQ147" i="1"/>
  <c r="AQ148" i="1"/>
  <c r="AQ149" i="1"/>
  <c r="AQ151" i="1"/>
  <c r="AQ152" i="1"/>
  <c r="AQ153" i="1"/>
  <c r="AQ154" i="1"/>
  <c r="AQ155" i="1"/>
  <c r="AQ156" i="1"/>
  <c r="AQ157" i="1"/>
  <c r="AQ158" i="1"/>
  <c r="AQ159" i="1"/>
  <c r="AQ160" i="1"/>
  <c r="AQ127" i="1"/>
  <c r="AQ169" i="1"/>
  <c r="AQ170" i="1"/>
  <c r="AQ171" i="1"/>
  <c r="AQ172" i="1"/>
  <c r="AQ173" i="1"/>
  <c r="AQ174" i="1"/>
  <c r="AQ175" i="1"/>
  <c r="AQ176" i="1"/>
  <c r="AQ177" i="1"/>
  <c r="AQ178" i="1"/>
  <c r="AQ179" i="1"/>
  <c r="AQ180" i="1"/>
  <c r="AQ181" i="1"/>
  <c r="AQ182" i="1"/>
  <c r="AQ183" i="1"/>
  <c r="AQ184" i="1"/>
  <c r="AQ185" i="1"/>
  <c r="AQ186" i="1"/>
  <c r="AQ168" i="1"/>
  <c r="AQ167" i="1"/>
  <c r="AQ166" i="1"/>
  <c r="AQ165" i="1"/>
  <c r="AQ164" i="1"/>
  <c r="AQ163" i="1"/>
  <c r="AQ162" i="1"/>
  <c r="AQ192" i="1"/>
  <c r="AQ191" i="1"/>
  <c r="AQ190" i="1"/>
  <c r="AQ189" i="1"/>
  <c r="AQ188" i="1"/>
  <c r="AQ216" i="1"/>
  <c r="AQ217" i="1"/>
  <c r="AQ218" i="1"/>
  <c r="AQ219" i="1"/>
  <c r="AQ220" i="1"/>
  <c r="AQ221" i="1"/>
  <c r="AQ222" i="1"/>
  <c r="AQ223" i="1"/>
  <c r="AQ226" i="1"/>
  <c r="AQ227" i="1"/>
  <c r="AQ228" i="1"/>
  <c r="AQ229" i="1"/>
  <c r="AQ230" i="1"/>
  <c r="AQ233" i="1"/>
  <c r="AQ236" i="1"/>
  <c r="AQ237" i="1"/>
  <c r="AQ193" i="1"/>
  <c r="AQ238" i="1"/>
  <c r="AQ239" i="1"/>
  <c r="AQ240" i="1"/>
  <c r="AQ241" i="1"/>
  <c r="AQ235" i="1"/>
  <c r="AQ232" i="1"/>
  <c r="AQ225" i="1"/>
  <c r="AQ215" i="1"/>
  <c r="AQ204" i="1"/>
  <c r="AQ205" i="1"/>
  <c r="AQ206" i="1"/>
  <c r="AQ207" i="1"/>
  <c r="AQ208" i="1"/>
  <c r="AQ209" i="1"/>
  <c r="AQ210" i="1"/>
  <c r="AQ211" i="1"/>
  <c r="AQ203" i="1"/>
  <c r="J230" i="1"/>
  <c r="J233" i="1"/>
  <c r="J228" i="1"/>
  <c r="J221" i="1"/>
  <c r="J226" i="1"/>
  <c r="J219" i="1"/>
  <c r="J223" i="1"/>
  <c r="J217" i="1"/>
  <c r="J206" i="1"/>
  <c r="J207" i="1"/>
  <c r="J204" i="1"/>
  <c r="AO242" i="1"/>
  <c r="AA242" i="1"/>
  <c r="T242" i="1"/>
  <c r="J12" i="1"/>
  <c r="J13" i="1"/>
  <c r="J14" i="1"/>
  <c r="J15" i="1"/>
  <c r="J16" i="1"/>
  <c r="J17" i="1"/>
  <c r="J18" i="1"/>
  <c r="J19" i="1"/>
  <c r="J20" i="1"/>
  <c r="J21" i="1"/>
  <c r="J22" i="1"/>
  <c r="J23" i="1"/>
  <c r="J24" i="1"/>
  <c r="J25" i="1"/>
  <c r="J27" i="1"/>
  <c r="J28" i="1"/>
  <c r="J29" i="1"/>
  <c r="J30" i="1"/>
  <c r="J31" i="1"/>
  <c r="J33" i="1"/>
  <c r="J34" i="1"/>
  <c r="J35" i="1"/>
  <c r="J36" i="1"/>
  <c r="J37" i="1"/>
  <c r="J38" i="1"/>
  <c r="J39" i="1"/>
  <c r="J40" i="1"/>
  <c r="J42" i="1"/>
  <c r="J43" i="1"/>
  <c r="J44" i="1"/>
  <c r="J45" i="1"/>
  <c r="J46" i="1"/>
  <c r="J47" i="1"/>
  <c r="J48" i="1"/>
  <c r="J49" i="1"/>
  <c r="J50" i="1"/>
  <c r="J51"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7" i="1"/>
  <c r="J128" i="1"/>
  <c r="J129" i="1"/>
  <c r="J130" i="1"/>
  <c r="J131" i="1"/>
  <c r="J132" i="1"/>
  <c r="J133" i="1"/>
  <c r="J134" i="1"/>
  <c r="J135" i="1"/>
  <c r="J136" i="1"/>
  <c r="J137" i="1"/>
  <c r="J138" i="1"/>
  <c r="J139" i="1"/>
  <c r="J140" i="1"/>
  <c r="J141" i="1"/>
  <c r="J142" i="1"/>
  <c r="J143" i="1"/>
  <c r="J144" i="1"/>
  <c r="J145" i="1"/>
  <c r="J146" i="1"/>
  <c r="J147" i="1"/>
  <c r="J148" i="1"/>
  <c r="J149" i="1"/>
  <c r="J151" i="1"/>
  <c r="J152" i="1"/>
  <c r="J153" i="1"/>
  <c r="J154" i="1"/>
  <c r="J155" i="1"/>
  <c r="J156" i="1"/>
  <c r="J157" i="1"/>
  <c r="J158" i="1"/>
  <c r="J159" i="1"/>
  <c r="J160" i="1"/>
  <c r="J203" i="1"/>
  <c r="J205" i="1"/>
  <c r="J208" i="1"/>
  <c r="J215" i="1"/>
  <c r="J216" i="1"/>
  <c r="J218" i="1"/>
  <c r="J220" i="1"/>
  <c r="J222" i="1"/>
  <c r="J225" i="1"/>
  <c r="J227" i="1"/>
  <c r="J229" i="1"/>
  <c r="J232" i="1"/>
  <c r="J235" i="1"/>
  <c r="J236" i="1"/>
  <c r="J237" i="1"/>
  <c r="J193" i="1"/>
  <c r="J238" i="1"/>
  <c r="J239" i="1"/>
  <c r="J240" i="1"/>
  <c r="J24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8" i="1"/>
  <c r="J189" i="1"/>
  <c r="J190" i="1"/>
  <c r="J191" i="1"/>
  <c r="J192" i="1"/>
  <c r="J10" i="1"/>
  <c r="AP242" i="1"/>
  <c r="AI242" i="1"/>
  <c r="AH242" i="1"/>
  <c r="AB242" i="1"/>
</calcChain>
</file>

<file path=xl/sharedStrings.xml><?xml version="1.0" encoding="utf-8"?>
<sst xmlns="http://schemas.openxmlformats.org/spreadsheetml/2006/main" count="993" uniqueCount="625">
  <si>
    <t>TIP TOPPERS LARGE WHITE (3 PACK</t>
  </si>
  <si>
    <t>F0335</t>
  </si>
  <si>
    <t>STEALTH TIP TOPPER SMALL DARK GREEN (3 PACK)</t>
  </si>
  <si>
    <t>F0336</t>
  </si>
  <si>
    <t>STEALTH TIP TOPPER SMALL TAN (3 PACK)</t>
  </si>
  <si>
    <t>F0337</t>
  </si>
  <si>
    <t>STEALTH TIP TOPPER SMALL BLACK/WHITE (3 PACK)</t>
  </si>
  <si>
    <t>F0341</t>
  </si>
  <si>
    <t>STEALTH TIP TOPPER LARGE DARK GREEN (3 PACK)</t>
  </si>
  <si>
    <t>F0342</t>
  </si>
  <si>
    <t>WHITE/BLACK</t>
  </si>
  <si>
    <t>WHITE/GREEN</t>
  </si>
  <si>
    <t>HEATHER GRAY</t>
  </si>
  <si>
    <t>HEATHER LAKE BLUE</t>
  </si>
  <si>
    <t>WHITE</t>
  </si>
  <si>
    <t>SLATE</t>
  </si>
  <si>
    <t xml:space="preserve">KELLY GREEN </t>
  </si>
  <si>
    <t>GRASS GREEN</t>
  </si>
  <si>
    <t>HATS</t>
    <phoneticPr fontId="11" type="noConversion"/>
  </si>
  <si>
    <t>WOMEN'S SHIRTS</t>
    <phoneticPr fontId="11" type="noConversion"/>
  </si>
  <si>
    <t>MEN'S SHIRTS</t>
    <phoneticPr fontId="11" type="noConversion"/>
  </si>
  <si>
    <t>KID'S SHIRTS</t>
    <phoneticPr fontId="11" type="noConversion"/>
  </si>
  <si>
    <t>OTHER</t>
    <phoneticPr fontId="11" type="noConversion"/>
  </si>
  <si>
    <t>ONE SIZE</t>
    <phoneticPr fontId="11" type="noConversion"/>
  </si>
  <si>
    <t>M</t>
    <phoneticPr fontId="11" type="noConversion"/>
  </si>
  <si>
    <t>L</t>
    <phoneticPr fontId="11" type="noConversion"/>
  </si>
  <si>
    <t>XL</t>
    <phoneticPr fontId="11" type="noConversion"/>
  </si>
  <si>
    <t>2X</t>
    <phoneticPr fontId="11" type="noConversion"/>
  </si>
  <si>
    <t>S</t>
    <phoneticPr fontId="11" type="noConversion"/>
  </si>
  <si>
    <t>2T</t>
    <phoneticPr fontId="11" type="noConversion"/>
  </si>
  <si>
    <t>4T</t>
    <phoneticPr fontId="11" type="noConversion"/>
  </si>
  <si>
    <t>6T</t>
    <phoneticPr fontId="11" type="noConversion"/>
  </si>
  <si>
    <t xml:space="preserve"> - </t>
  </si>
  <si>
    <t xml:space="preserve"> - </t>
    <phoneticPr fontId="11" type="noConversion"/>
  </si>
  <si>
    <t>CARDED?</t>
    <phoneticPr fontId="11" type="noConversion"/>
  </si>
  <si>
    <t xml:space="preserve"> - </t>
    <phoneticPr fontId="11" type="noConversion"/>
  </si>
  <si>
    <t>UNCARDABLE</t>
    <phoneticPr fontId="11" type="noConversion"/>
  </si>
  <si>
    <t>ALREADY CARDED</t>
  </si>
  <si>
    <t>ALREADY CARDED</t>
    <phoneticPr fontId="11" type="noConversion"/>
  </si>
  <si>
    <t>BULK BIN</t>
    <phoneticPr fontId="11" type="noConversion"/>
  </si>
  <si>
    <t>HATS</t>
    <phoneticPr fontId="11" type="noConversion"/>
  </si>
  <si>
    <t>SHIRTS</t>
    <phoneticPr fontId="11" type="noConversion"/>
  </si>
  <si>
    <t>BULK TIP TOPPERS SMALL GREEN (100pcs)</t>
  </si>
  <si>
    <t>F0439</t>
  </si>
  <si>
    <t>BULK TIP TOPPERS SMALL PINK (100pcs)</t>
  </si>
  <si>
    <t>F0440</t>
  </si>
  <si>
    <t>BULK TIP TOPPERS SMALL WHITE (100pcs)</t>
  </si>
  <si>
    <t>F0442</t>
  </si>
  <si>
    <r>
      <t xml:space="preserve">CARDED
</t>
    </r>
    <r>
      <rPr>
        <sz val="10"/>
        <color indexed="9"/>
        <rFont val="Tw Cen MT"/>
      </rPr>
      <t>(+10 cents/unit)</t>
    </r>
    <phoneticPr fontId="11" type="noConversion"/>
  </si>
  <si>
    <t>HARD HEAD PHOSPHORESCENT</t>
  </si>
  <si>
    <t>F0096</t>
  </si>
  <si>
    <t>SOFT HEAD CLEAR</t>
  </si>
  <si>
    <t>F0097</t>
  </si>
  <si>
    <t>SOFT HEAD BLACK</t>
  </si>
  <si>
    <t>F0085</t>
  </si>
  <si>
    <t>SWAX HIGH TACK</t>
  </si>
  <si>
    <t>F0090</t>
  </si>
  <si>
    <t>SWAX LOW TACK</t>
  </si>
  <si>
    <t>F0702</t>
  </si>
  <si>
    <t>FLY TYING POWDER: PEARLESCENT RED</t>
  </si>
  <si>
    <t>1/2 oz.</t>
  </si>
  <si>
    <t>F0703</t>
  </si>
  <si>
    <t xml:space="preserve">FLY TYING POWDER: PEARLESCENT BLUE </t>
  </si>
  <si>
    <t>F0704</t>
  </si>
  <si>
    <t>TOTAL</t>
  </si>
  <si>
    <t>DISCOUNT CALCULATOR</t>
  </si>
  <si>
    <t>TOTAL w Disc</t>
  </si>
  <si>
    <t>DISCOUNT LEVEL</t>
  </si>
  <si>
    <t>COLOR</t>
  </si>
  <si>
    <t>BLACK</t>
  </si>
  <si>
    <t>TAN</t>
  </si>
  <si>
    <t>BLACK/WHITE</t>
  </si>
  <si>
    <t>CAMO/BROWN</t>
  </si>
  <si>
    <t>BLACK/BLACK</t>
  </si>
  <si>
    <t>MEDIUM CADDY</t>
  </si>
  <si>
    <t>F0461</t>
  </si>
  <si>
    <t>HOT BOX</t>
  </si>
  <si>
    <t>2.5" x 3.5" x 1"</t>
  </si>
  <si>
    <t>F0007</t>
  </si>
  <si>
    <t>NECKVEST LANYARD 3</t>
  </si>
  <si>
    <t>3 disconect</t>
  </si>
  <si>
    <t>F0008</t>
  </si>
  <si>
    <t>NECKVEST LANYARD 5</t>
  </si>
  <si>
    <t>5 disconect</t>
  </si>
  <si>
    <t>F0289</t>
  </si>
  <si>
    <t>STREAMSIDE KIT</t>
  </si>
  <si>
    <t>10 PCS</t>
  </si>
  <si>
    <t>F5003</t>
  </si>
  <si>
    <t>BIG WATER FISHING SYSTEM</t>
  </si>
  <si>
    <t>1 size fits most</t>
  </si>
  <si>
    <t>F9610</t>
  </si>
  <si>
    <t>F9611</t>
  </si>
  <si>
    <t>F9600</t>
  </si>
  <si>
    <t>F9601</t>
  </si>
  <si>
    <t>F9602</t>
  </si>
  <si>
    <t>F9810</t>
  </si>
  <si>
    <t>M, L, XL, 2XL</t>
  </si>
  <si>
    <t>F9811</t>
  </si>
  <si>
    <t>F9812</t>
  </si>
  <si>
    <t>F9813</t>
  </si>
  <si>
    <t>F9814</t>
  </si>
  <si>
    <t>F9815</t>
  </si>
  <si>
    <t>S, M, L, XL</t>
  </si>
  <si>
    <t>F9816</t>
  </si>
  <si>
    <t>F9817</t>
  </si>
  <si>
    <t>F9804</t>
    <phoneticPr fontId="0" type="noConversion"/>
  </si>
  <si>
    <t>2T, 4T, 6T</t>
  </si>
  <si>
    <t>F9805</t>
    <phoneticPr fontId="0" type="noConversion"/>
  </si>
  <si>
    <t>LOON OUTDOORS BUFF</t>
    <phoneticPr fontId="0" type="noConversion"/>
  </si>
  <si>
    <t>F9702</t>
  </si>
  <si>
    <t>STATE OF JEFFERSON PATCH</t>
    <phoneticPr fontId="0" type="noConversion"/>
  </si>
  <si>
    <t>BULK ZINGERS (35 pcs)</t>
  </si>
  <si>
    <t>F0938</t>
  </si>
  <si>
    <t>BULK NIPPERS w/KNOT TOOL (40 pcs)</t>
  </si>
  <si>
    <t>F0939</t>
  </si>
  <si>
    <t>BULK DUAL ZINGERS (25 pcs)</t>
  </si>
  <si>
    <t>F0940</t>
  </si>
  <si>
    <t>BULK LEADER STRAIGHTENER (15 pcs)</t>
  </si>
  <si>
    <t>F9020</t>
  </si>
  <si>
    <t>26" x 19"</t>
  </si>
  <si>
    <t>F9021</t>
  </si>
  <si>
    <t>F9022</t>
  </si>
  <si>
    <t>F9004</t>
  </si>
  <si>
    <t>15" x 7" x 7"</t>
  </si>
  <si>
    <t>N/A</t>
  </si>
  <si>
    <t>F9003</t>
  </si>
  <si>
    <t>36" x 14.5"</t>
  </si>
  <si>
    <t>Price to Pay</t>
  </si>
  <si>
    <t>Total</t>
  </si>
  <si>
    <t>No discount</t>
  </si>
  <si>
    <t>Yes Discount</t>
  </si>
  <si>
    <t>F9603</t>
  </si>
  <si>
    <t>F9604</t>
  </si>
  <si>
    <t>NICE LID BEANIE</t>
  </si>
  <si>
    <t>OLD SCHOOL BEANIE</t>
  </si>
  <si>
    <t>BLACK/YELLOW</t>
  </si>
  <si>
    <r>
      <t xml:space="preserve">THE CATCH POSTER                                      </t>
    </r>
    <r>
      <rPr>
        <sz val="11"/>
        <color indexed="10"/>
        <rFont val="Tw Cen MT"/>
      </rPr>
      <t xml:space="preserve"> </t>
    </r>
    <r>
      <rPr>
        <b/>
        <sz val="11"/>
        <color indexed="10"/>
        <rFont val="Tw Cen MT"/>
      </rPr>
      <t xml:space="preserve"> **1 free per dealer</t>
    </r>
  </si>
  <si>
    <r>
      <t xml:space="preserve">THE FLATS POSTER                         </t>
    </r>
    <r>
      <rPr>
        <sz val="11"/>
        <color indexed="10"/>
        <rFont val="Tw Cen MT"/>
      </rPr>
      <t xml:space="preserve">                </t>
    </r>
    <r>
      <rPr>
        <b/>
        <sz val="11"/>
        <color indexed="10"/>
        <rFont val="Tw Cen MT"/>
      </rPr>
      <t>**1 free per dealer</t>
    </r>
  </si>
  <si>
    <r>
      <t xml:space="preserve">COUNTER WIRE DISPLAY                              </t>
    </r>
    <r>
      <rPr>
        <sz val="11"/>
        <color indexed="10"/>
        <rFont val="Tw Cen MT"/>
      </rPr>
      <t xml:space="preserve">  </t>
    </r>
    <r>
      <rPr>
        <b/>
        <sz val="11"/>
        <color indexed="10"/>
        <rFont val="Tw Cen MT"/>
      </rPr>
      <t>**1 free per dealer</t>
    </r>
  </si>
  <si>
    <r>
      <t xml:space="preserve">LOON LOGO BANNER                            </t>
    </r>
    <r>
      <rPr>
        <sz val="11"/>
        <color indexed="10"/>
        <rFont val="Tw Cen MT"/>
      </rPr>
      <t xml:space="preserve">      </t>
    </r>
    <r>
      <rPr>
        <b/>
        <sz val="11"/>
        <color indexed="10"/>
        <rFont val="Tw Cen MT"/>
      </rPr>
      <t xml:space="preserve"> **1 free per dealer</t>
    </r>
  </si>
  <si>
    <r>
      <t xml:space="preserve">AUTHORIZED DEALER STICKER                  </t>
    </r>
    <r>
      <rPr>
        <sz val="11"/>
        <color indexed="10"/>
        <rFont val="Tw Cen MT"/>
      </rPr>
      <t xml:space="preserve">      </t>
    </r>
    <r>
      <rPr>
        <b/>
        <sz val="11"/>
        <color indexed="10"/>
        <rFont val="Tw Cen MT"/>
      </rPr>
      <t>**1 free per dealer</t>
    </r>
  </si>
  <si>
    <t>TIP TOPPERS LARGE PINK (3 PACK)</t>
  </si>
  <si>
    <t>F0329</t>
  </si>
  <si>
    <t>F0010</t>
  </si>
  <si>
    <t>PAYETTE PASTE</t>
  </si>
  <si>
    <t>1/4 oz</t>
  </si>
  <si>
    <t>F0020</t>
  </si>
  <si>
    <t>ROYAL GEL</t>
  </si>
  <si>
    <t>F0020GS</t>
  </si>
  <si>
    <t>GUIDE SIZE ROYAL GEL</t>
  </si>
  <si>
    <t>F0025</t>
  </si>
  <si>
    <t>TOP RIDE</t>
  </si>
  <si>
    <t>2 oz.</t>
  </si>
  <si>
    <t>F0025GS</t>
  </si>
  <si>
    <t>GUIDE SIZE TOP RIDE</t>
  </si>
  <si>
    <t>10 oz.</t>
  </si>
  <si>
    <t>F0030</t>
  </si>
  <si>
    <t>BLUE RIBBON</t>
  </si>
  <si>
    <t>F0030GS</t>
  </si>
  <si>
    <t>GUIDE SIZE BLUE RIBBON</t>
  </si>
  <si>
    <t>F0035</t>
  </si>
  <si>
    <t>EASY DRY</t>
  </si>
  <si>
    <t>STEALTH TIP TOPPER LARGE TAN (3 PACK)</t>
  </si>
  <si>
    <t>F0343</t>
  </si>
  <si>
    <t>STEALTH TIP TOPPER LARGE BLACK/WHITE (3 PACK)</t>
  </si>
  <si>
    <t>F0346</t>
  </si>
  <si>
    <t>FOAM TIP TOPPER YELLOW (3 PACK)</t>
  </si>
  <si>
    <t>F0347</t>
  </si>
  <si>
    <t>FOAM TIP TOPPER ORANGE (3 PACK)</t>
  </si>
  <si>
    <t>F0348</t>
  </si>
  <si>
    <t>FOAM TIP TOPPER PINK (3 PACK)</t>
  </si>
  <si>
    <t>F0349</t>
  </si>
  <si>
    <t>FOAM TIP TOPPER WHITE (3 PACK)</t>
  </si>
  <si>
    <t>F0288</t>
  </si>
  <si>
    <t>NIGHT STRIKE KIT</t>
  </si>
  <si>
    <t>TOOLS</t>
  </si>
  <si>
    <t>F0700</t>
  </si>
  <si>
    <t>MIXING CUP</t>
  </si>
  <si>
    <t>F0094</t>
  </si>
  <si>
    <t>monoMASTER</t>
  </si>
  <si>
    <t>F0095</t>
  </si>
  <si>
    <t>APPLICATOR BOTTLE, CAP &amp; NEEDLES</t>
  </si>
  <si>
    <t>1 oz w/cap &amp; needle</t>
  </si>
  <si>
    <t>F0912</t>
  </si>
  <si>
    <t>NAIL KNOTTER</t>
  </si>
  <si>
    <t>F0913</t>
  </si>
  <si>
    <t>FORCEPS with comfy grip</t>
  </si>
  <si>
    <t>5"</t>
  </si>
  <si>
    <t>F0914</t>
  </si>
  <si>
    <t>NIPPERS with comfy grip</t>
  </si>
  <si>
    <t>F0915</t>
  </si>
  <si>
    <t>LEADER STRAIGHTENER</t>
  </si>
  <si>
    <t>F0916</t>
  </si>
  <si>
    <t>ZINGER</t>
  </si>
  <si>
    <t>F0918</t>
  </si>
  <si>
    <t>ARROW POINT SCISSORS</t>
  </si>
  <si>
    <t>3.5"</t>
  </si>
  <si>
    <t>F0920</t>
  </si>
  <si>
    <t>ALL PURPOSE SCISSORS</t>
  </si>
  <si>
    <t>4 "</t>
  </si>
  <si>
    <t>BULK TIP TOPPERS LARGE YELLOW (100pcs)</t>
  </si>
  <si>
    <t>F0443</t>
  </si>
  <si>
    <t>BULK TIP TOPPERS LARGE ORANGE (100pcs)</t>
  </si>
  <si>
    <t>F0444</t>
  </si>
  <si>
    <t>BULK TIP TOPPERS LARGE GREEN (100pcs)</t>
  </si>
  <si>
    <t>F0445</t>
  </si>
  <si>
    <t>BULK TIP TOPPERS LARGE PINK (100pcs)</t>
  </si>
  <si>
    <t>F0446</t>
  </si>
  <si>
    <t>BULK TIP TOPPERS LARGE WHITE (100pcs)</t>
  </si>
  <si>
    <t>F0449</t>
  </si>
  <si>
    <t>BULK STEALTH TIP TOPPERS LARGE ASSORTED (100pcs)</t>
  </si>
  <si>
    <t>F0448</t>
  </si>
  <si>
    <t>BULK STEALTH TIP TOPPERS SMALL ASSORTED (100pcs)</t>
  </si>
  <si>
    <t>F0451</t>
  </si>
  <si>
    <t>BULK STEALTH TIP TOPPERS LARGE DARK GREEN (100pcs)</t>
  </si>
  <si>
    <t>F0452</t>
  </si>
  <si>
    <t>BULK STEALTH TIP TOPPERS LARGE TAN (100pcs)</t>
  </si>
  <si>
    <t>F0453</t>
  </si>
  <si>
    <t>BULK STEALTH TIP TOPPERS LARGE BLACK/WHITE (100pcs)</t>
  </si>
  <si>
    <t>F0456</t>
  </si>
  <si>
    <t>BULK STEALTH TIP TOPPERS SMALL DARK GREEN (100pcs)</t>
  </si>
  <si>
    <t>F0457</t>
  </si>
  <si>
    <t>BULK STEALTH TIP TOPPERS SMALL TAN (100pcs)</t>
  </si>
  <si>
    <t>F0458</t>
  </si>
  <si>
    <t>BULK STEALTH TIP TOPPERS SMALL BLACK/WHITE (100pcs)</t>
  </si>
  <si>
    <t>F0936</t>
  </si>
  <si>
    <t>BULK NIPPERS with comfy grip (50 pcs)</t>
  </si>
  <si>
    <t>F0937</t>
  </si>
  <si>
    <t>HARD HEAD BLUE</t>
  </si>
  <si>
    <t>F0112</t>
  </si>
  <si>
    <t xml:space="preserve">HARD HEAD GREEN </t>
  </si>
  <si>
    <t>F0113</t>
  </si>
  <si>
    <t>FREE SHIRT #1</t>
  </si>
  <si>
    <t>FREE SHIRT #2</t>
  </si>
  <si>
    <t>FREE HAT #1</t>
  </si>
  <si>
    <t>FREE HAT #2</t>
  </si>
  <si>
    <t>FREE HAT #3</t>
  </si>
  <si>
    <t>FREE HAT #4</t>
  </si>
  <si>
    <t>CLASSIC LOGO HAT</t>
  </si>
  <si>
    <t>CLASSIC LOGO TRUCKER HAT</t>
  </si>
  <si>
    <t>ROUNDABOUT HAT</t>
  </si>
  <si>
    <t>TROPHY TRUCKER HAT</t>
  </si>
  <si>
    <t>DOUBLE CROSSED HAT</t>
  </si>
  <si>
    <t>CLASSIC LOGO T-SHIRT</t>
  </si>
  <si>
    <t>TROPHY T-SHIRT</t>
  </si>
  <si>
    <t>SKETCHY T-SHIRT</t>
  </si>
  <si>
    <t>FLY TYING POWDER: PEARLESCENT GREEN</t>
  </si>
  <si>
    <t>F0705</t>
  </si>
  <si>
    <t xml:space="preserve">FLY TYING POWDER: PEARLESCENT WHITE </t>
  </si>
  <si>
    <t>F0706</t>
  </si>
  <si>
    <t>FLY TYING POWDER: PHOSPHORESCENT</t>
  </si>
  <si>
    <t>F0707</t>
  </si>
  <si>
    <t>FLY TYING POWDER: TUNGSTEN</t>
  </si>
  <si>
    <t>F0951</t>
  </si>
  <si>
    <t>HYDROSTOP</t>
  </si>
  <si>
    <t>F0284</t>
  </si>
  <si>
    <t>BENCH KIT</t>
  </si>
  <si>
    <t>5 PCS</t>
  </si>
  <si>
    <t>F0093</t>
  </si>
  <si>
    <t>UV CLEAR FLY FINISH - THICK (2 oz)</t>
  </si>
  <si>
    <t>F0091</t>
  </si>
  <si>
    <t>UV CLEAR FLY FINISH - THIN (2 oz)</t>
  </si>
  <si>
    <t>F0098</t>
  </si>
  <si>
    <t>UV CLEAR FLY FINISH - THICK (1/2 oz)</t>
  </si>
  <si>
    <t>F0099</t>
  </si>
  <si>
    <t>UV CLEAR FLY FINISH - THIN (1/2 oz)</t>
  </si>
  <si>
    <t>F0087</t>
  </si>
  <si>
    <t xml:space="preserve">UV FLY PAINT RED </t>
  </si>
  <si>
    <t>F0088</t>
  </si>
  <si>
    <t>UV FLY PAINT ORANGE</t>
  </si>
  <si>
    <t>F0092</t>
  </si>
  <si>
    <t>UV FLY PAINT YELLOW</t>
  </si>
  <si>
    <t>F6009</t>
  </si>
  <si>
    <t>UV FLY PAINT KIT</t>
  </si>
  <si>
    <t>4 PCS</t>
  </si>
  <si>
    <t>F0750</t>
  </si>
  <si>
    <t>UV FLY TYING KIT (2 oz)</t>
    <phoneticPr fontId="0" type="noConversion"/>
  </si>
  <si>
    <t>F0751</t>
  </si>
  <si>
    <t>UV FLY TYING KIT (1/2 oz)</t>
    <phoneticPr fontId="0" type="noConversion"/>
  </si>
  <si>
    <t>F6008</t>
  </si>
  <si>
    <t>UV POWER LIGHT</t>
  </si>
  <si>
    <t>2.5" x 2.5"</t>
  </si>
  <si>
    <t>F9701</t>
  </si>
  <si>
    <t>PEBLLE MINE PATCH</t>
  </si>
  <si>
    <t>F9200</t>
    <phoneticPr fontId="0" type="noConversion"/>
  </si>
  <si>
    <t>6.75" x 4"</t>
  </si>
  <si>
    <t>N/A</t>
    <phoneticPr fontId="0" type="noConversion"/>
  </si>
  <si>
    <t>F9201</t>
    <phoneticPr fontId="0" type="noConversion"/>
  </si>
  <si>
    <t>LOON LOGO STICKER</t>
    <phoneticPr fontId="0" type="noConversion"/>
  </si>
  <si>
    <t>7" x 2.75"</t>
  </si>
  <si>
    <t>F9202</t>
    <phoneticPr fontId="0" type="noConversion"/>
  </si>
  <si>
    <t>LOON ICON STICKER</t>
    <phoneticPr fontId="0" type="noConversion"/>
  </si>
  <si>
    <t>4.25" x 3"</t>
  </si>
  <si>
    <t>F9203</t>
    <phoneticPr fontId="0" type="noConversion"/>
  </si>
  <si>
    <t>FISHING WITH A CONSCIENCE STICKER</t>
    <phoneticPr fontId="0" type="noConversion"/>
  </si>
  <si>
    <t>8" 1"</t>
  </si>
  <si>
    <t>F9204</t>
    <phoneticPr fontId="0" type="noConversion"/>
  </si>
  <si>
    <t>STATE OF JEFFERSON STICKER</t>
    <phoneticPr fontId="0" type="noConversion"/>
  </si>
  <si>
    <t>4.25" x 4"</t>
  </si>
  <si>
    <t>BULK</t>
  </si>
  <si>
    <t>F0434</t>
  </si>
  <si>
    <t>BULK TIP TOPPERS LARGE ASSORTED (100pcs)</t>
  </si>
  <si>
    <t>F0435</t>
  </si>
  <si>
    <t>BULK TIP TOPPERS SMALL ASSORTED  (100pcs)</t>
  </si>
  <si>
    <t>F0436</t>
  </si>
  <si>
    <t>BULK TIP TOPPERS SMALL YELLOW (100pcs)</t>
  </si>
  <si>
    <t>F0437</t>
  </si>
  <si>
    <t>BULK TIP TOPPERS SMALL ORANGE  (100pcs)</t>
  </si>
  <si>
    <t>F0438</t>
  </si>
  <si>
    <t>TIP TOPPERS SMALL WHITE (3 PACK)</t>
  </si>
  <si>
    <t>F0325</t>
  </si>
  <si>
    <t>TIP TOPPERS LARGE YELLOW (3 PACK)</t>
  </si>
  <si>
    <t>LARGE</t>
  </si>
  <si>
    <t>F0326</t>
  </si>
  <si>
    <t>TIP TOPPERS LARGE ORANGE (3 PACK</t>
  </si>
  <si>
    <t>F0327</t>
  </si>
  <si>
    <t>TIP TOPPERS LARGE GREEN (3 PACK)</t>
  </si>
  <si>
    <t>F0328</t>
  </si>
  <si>
    <t>F0005GS</t>
  </si>
  <si>
    <t>GUIDE SIZE AQUEL</t>
  </si>
  <si>
    <t>4 oz.</t>
  </si>
  <si>
    <t>F0006</t>
  </si>
  <si>
    <t>LOCHSA</t>
  </si>
  <si>
    <t>INSTRUCTIONS</t>
  </si>
  <si>
    <t>DEALER INFORMATION</t>
  </si>
  <si>
    <t>DEALER NAME</t>
  </si>
  <si>
    <t>BILL TO</t>
  </si>
  <si>
    <t>address</t>
    <phoneticPr fontId="1" type="noConversion"/>
  </si>
  <si>
    <t>address</t>
    <phoneticPr fontId="1" type="noConversion"/>
  </si>
  <si>
    <t>city/state/zip</t>
    <phoneticPr fontId="1" type="noConversion"/>
  </si>
  <si>
    <r>
      <t xml:space="preserve">SHIP TO
</t>
    </r>
    <r>
      <rPr>
        <sz val="14"/>
        <rFont val="Helvetica Neue"/>
      </rPr>
      <t>(if different)</t>
    </r>
  </si>
  <si>
    <t>address</t>
    <phoneticPr fontId="1" type="noConversion"/>
  </si>
  <si>
    <t>CONTACT</t>
  </si>
  <si>
    <t>email</t>
  </si>
  <si>
    <t>phone</t>
  </si>
  <si>
    <t>PRESEASON ORDER
DETAILS</t>
  </si>
  <si>
    <t>NET 90 TERMS (applies to preseason orders only)</t>
  </si>
  <si>
    <t>F0035GS</t>
  </si>
  <si>
    <t>GUIDE SIZE EASY DRY</t>
  </si>
  <si>
    <t>F0036</t>
  </si>
  <si>
    <t>LOON DUST</t>
  </si>
  <si>
    <t>1 oz.</t>
  </si>
  <si>
    <t>F0256</t>
  </si>
  <si>
    <t>FLY SPRITZ 2</t>
  </si>
  <si>
    <t>F0281</t>
  </si>
  <si>
    <t>UP &amp; DOWN KIT</t>
  </si>
  <si>
    <t>2 PCS</t>
  </si>
  <si>
    <t>SINKETS</t>
  </si>
  <si>
    <t>F0105</t>
  </si>
  <si>
    <t>DEEP SOFT WEIGHT</t>
  </si>
  <si>
    <t>25 g</t>
  </si>
  <si>
    <t>F0201</t>
  </si>
  <si>
    <t xml:space="preserve">BRASS HEAD SOFT WEIGHT </t>
  </si>
  <si>
    <t>F0247</t>
  </si>
  <si>
    <t>SNAKE RIVER MUD</t>
  </si>
  <si>
    <t>F0953</t>
  </si>
  <si>
    <t>HENRY'S SINKET</t>
  </si>
  <si>
    <t>F0953GS</t>
  </si>
  <si>
    <t>GUIDE SIZE HENRY'S SINKET</t>
  </si>
  <si>
    <t>LINE CARE</t>
  </si>
  <si>
    <t>F0115</t>
  </si>
  <si>
    <t>LINE SPEED</t>
  </si>
  <si>
    <t>F0116</t>
  </si>
  <si>
    <t>SCANDINAVIAN LINE CLEANER</t>
  </si>
  <si>
    <t>F0401</t>
  </si>
  <si>
    <t>STREAM LINE</t>
  </si>
  <si>
    <t>F0411</t>
  </si>
  <si>
    <t>SINK FAST</t>
  </si>
  <si>
    <t>F0253</t>
  </si>
  <si>
    <t>LINE CLEANING TOOL</t>
  </si>
  <si>
    <t>3" x 3"</t>
  </si>
  <si>
    <t>F0450</t>
  </si>
  <si>
    <t>FAST CAST LINE TOOL</t>
  </si>
  <si>
    <t>x</t>
  </si>
  <si>
    <t>F0283</t>
  </si>
  <si>
    <t>LINE UP KIT</t>
  </si>
  <si>
    <t>F0430</t>
  </si>
  <si>
    <t>FAST CAST SYSTEM</t>
  </si>
  <si>
    <t>3 PCS</t>
  </si>
  <si>
    <t>GEAR CARE</t>
  </si>
  <si>
    <t>F0021</t>
  </si>
  <si>
    <t>GRAFFITOLIN FERRULE WAX</t>
  </si>
  <si>
    <t>F0921</t>
  </si>
  <si>
    <t>HAIR SCISSORS</t>
  </si>
  <si>
    <t>4.5"</t>
  </si>
  <si>
    <t>F0919</t>
  </si>
  <si>
    <t>MITTEN SCISSOR CLAMPS with comfy grip</t>
  </si>
  <si>
    <t>6"</t>
  </si>
  <si>
    <t>F0932</t>
  </si>
  <si>
    <t>DUAL ZINGER</t>
  </si>
  <si>
    <t>F0933</t>
  </si>
  <si>
    <t>MAGNETIC NET RELEASE</t>
  </si>
  <si>
    <t>F0934</t>
  </si>
  <si>
    <t>NIPPER with knot tool</t>
  </si>
  <si>
    <t>F0947</t>
  </si>
  <si>
    <t>SHARK TOOTH SMALL BLUE 2 PACK</t>
  </si>
  <si>
    <t>F0948</t>
  </si>
  <si>
    <t>SHARK TOOTH LARGE RED 2 PACK</t>
  </si>
  <si>
    <t>F0958</t>
  </si>
  <si>
    <t>SHARK TOOTH XL ORANGE 2 PACK</t>
  </si>
  <si>
    <t>F0960</t>
  </si>
  <si>
    <t>SHARK TOOTH XXL YELLOW 2 PACK</t>
  </si>
  <si>
    <t>F0954</t>
  </si>
  <si>
    <t>TIPPET HOLDER</t>
  </si>
  <si>
    <t>F0961</t>
  </si>
  <si>
    <t xml:space="preserve">NIP N' SIP </t>
  </si>
  <si>
    <t>F0911</t>
  </si>
  <si>
    <t>MITTEN SCISSOR KIT</t>
  </si>
  <si>
    <t>F0282</t>
  </si>
  <si>
    <t>TOOL KIT</t>
  </si>
  <si>
    <t>7 PCS</t>
  </si>
  <si>
    <t>GEAR</t>
  </si>
  <si>
    <t>F0246</t>
  </si>
  <si>
    <t>BOTTOMS UP</t>
  </si>
  <si>
    <t>F0901</t>
  </si>
  <si>
    <t>SMALL CADDY</t>
  </si>
  <si>
    <t>F0902</t>
  </si>
  <si>
    <t>LARGE CADDY</t>
  </si>
  <si>
    <t>F0904</t>
  </si>
  <si>
    <t>ALUMINUM CADDY</t>
  </si>
  <si>
    <t>F0935</t>
  </si>
  <si>
    <t>HARD HEAD WHITE PEARLESCENT</t>
  </si>
  <si>
    <t>F0108</t>
  </si>
  <si>
    <t>HARD HEAD RED PEARLESCENT</t>
  </si>
  <si>
    <t>F0109</t>
  </si>
  <si>
    <t>HARD HEAD BLUE PEARLESCENT</t>
  </si>
  <si>
    <t>F0110</t>
  </si>
  <si>
    <t>HARD HEAD GREEN PEARLESCENT</t>
  </si>
  <si>
    <t>F0111</t>
  </si>
  <si>
    <t>NEXT LEVEL</t>
  </si>
  <si>
    <t>BEFORE NEXT</t>
  </si>
  <si>
    <t>APPAREL</t>
  </si>
  <si>
    <t>Hats:</t>
  </si>
  <si>
    <t>Shirts</t>
  </si>
  <si>
    <t>Orders will begin shipping 11/1/13 on available items</t>
  </si>
  <si>
    <t>5% OFF</t>
  </si>
  <si>
    <t>10% OFF</t>
  </si>
  <si>
    <t>4 FREE HATS</t>
  </si>
  <si>
    <t>2 FREE SHIRTS</t>
  </si>
  <si>
    <t>2 FREE HATS</t>
  </si>
  <si>
    <t>1 FREE SHIRTS</t>
  </si>
  <si>
    <t>FREE MARKETING MATERIALS</t>
  </si>
  <si>
    <t>*Free Apparel:</t>
  </si>
  <si>
    <t>SHOP EMBLEM AQUEL       (150 UNIT MINiMUM)</t>
  </si>
  <si>
    <r>
      <t xml:space="preserve">GOOD FOR THE ENVIRONMENT POSTER        </t>
    </r>
    <r>
      <rPr>
        <b/>
        <sz val="11"/>
        <rFont val="Tw Cen MT"/>
        <family val="2"/>
      </rPr>
      <t xml:space="preserve"> </t>
    </r>
    <r>
      <rPr>
        <b/>
        <sz val="11"/>
        <color indexed="10"/>
        <rFont val="Tw Cen MT"/>
      </rPr>
      <t>**1 free per dealer</t>
    </r>
  </si>
  <si>
    <t>QUANTITY</t>
  </si>
  <si>
    <t>Price/Unit</t>
  </si>
  <si>
    <t>DOUBLE CROSSED T-SHIRT</t>
  </si>
  <si>
    <t>HOMEGROWN T-SHIRT</t>
  </si>
  <si>
    <t>WOMENS CLASSIC LOGO SHIRT</t>
  </si>
  <si>
    <t>WOMENS THE RUN T-SHIRT</t>
  </si>
  <si>
    <t>WOMENS THE PRIZE T-SHIRT</t>
  </si>
  <si>
    <t>KIDS T-SHIRT</t>
  </si>
  <si>
    <t>CLASSIC LOGO HAT (BLACK)</t>
  </si>
  <si>
    <t>CLASSIC LOGO HAT (TAN)</t>
  </si>
  <si>
    <t>CLASSIC LOGO TRUCKER HAT (BLACK/WHITE)</t>
  </si>
  <si>
    <t>CLASSIC LOGO TRUCKER HAT (CAMO/BROWN)</t>
  </si>
  <si>
    <t>CLASSIC LOGO TRUCKER HAT (BLACK/BLACK)</t>
  </si>
  <si>
    <t>ROUNDABOUT HAT (BLACK)</t>
  </si>
  <si>
    <t>TROPHY TRUCKER HAT (WHITE/BLACK)</t>
  </si>
  <si>
    <t>TROPHY TRUCKER HAT (WHITE/GREEN)</t>
  </si>
  <si>
    <t>DOUBLE CROSSED HAT (HEATHER GRAY)</t>
  </si>
  <si>
    <t>CLASSIC LOGO T-SHIRT (BLACK)</t>
  </si>
  <si>
    <t>TROPHY T-SHIRT (HEATHER LAKE BLUE)</t>
  </si>
  <si>
    <t>TROPHY T-SHIRT (BLACK)</t>
  </si>
  <si>
    <t>SKETCHY T-SHIRT (WHITE)</t>
  </si>
  <si>
    <t>SKETCHY T-SHIRT (SLATE)</t>
  </si>
  <si>
    <t>DOUBLE CROSSED T-SHIRT (KELLY GREEN )</t>
  </si>
  <si>
    <t>1 high power UV</t>
  </si>
  <si>
    <t>INDICATORS</t>
  </si>
  <si>
    <t>F0149</t>
  </si>
  <si>
    <t>BIO-GLOW</t>
  </si>
  <si>
    <t>F0150</t>
  </si>
  <si>
    <t>BIOSTRIKE ORANGE</t>
  </si>
  <si>
    <t>F0151</t>
  </si>
  <si>
    <t>BIOSTRIKE YELLOW</t>
  </si>
  <si>
    <t>F0153</t>
  </si>
  <si>
    <t>BIOSTRIKE PINK/YELLOW</t>
  </si>
  <si>
    <t>F0154</t>
  </si>
  <si>
    <t>BIOSTRIKE PINK</t>
  </si>
  <si>
    <t>F0300</t>
  </si>
  <si>
    <t>STRIKE OUT YELLOW</t>
  </si>
  <si>
    <t>30cm, 1/8"</t>
  </si>
  <si>
    <t>F0302</t>
  </si>
  <si>
    <t>STRIKE OUT ORANGE</t>
  </si>
  <si>
    <t>F0304</t>
  </si>
  <si>
    <t>STRIKE OUT WHITE</t>
  </si>
  <si>
    <t>F0310</t>
  </si>
  <si>
    <t>STRIKE TWO YELLOW</t>
  </si>
  <si>
    <t>15cm, 1/4"</t>
  </si>
  <si>
    <t>F0312</t>
  </si>
  <si>
    <t>STRIKE TWO ORANGE</t>
  </si>
  <si>
    <t>F0314</t>
  </si>
  <si>
    <t>STRIKE TWO WHITE</t>
  </si>
  <si>
    <t>F0315</t>
  </si>
  <si>
    <t>TIP TOPPERS SMALL YELLOW (3 PACK)</t>
  </si>
  <si>
    <t>SMALL</t>
  </si>
  <si>
    <t>F0316</t>
  </si>
  <si>
    <t>TIP TOPPERS SMALL ORANGE (3 PACK)</t>
  </si>
  <si>
    <t>F0317</t>
  </si>
  <si>
    <t>TIP TOPPERS SMALL GREEN (3 PACK)</t>
  </si>
  <si>
    <t>F0318</t>
  </si>
  <si>
    <t>TIP TOPPERS SMALL PINK (3 PACK)</t>
  </si>
  <si>
    <t>F0319</t>
  </si>
  <si>
    <t>ITEM #</t>
  </si>
  <si>
    <t>DESCRIPTION</t>
  </si>
  <si>
    <t>CASE QTY</t>
  </si>
  <si>
    <t>SIZE</t>
  </si>
  <si>
    <t>RETAIL PRICE</t>
  </si>
  <si>
    <t>DEALER PRICE</t>
  </si>
  <si>
    <t>5% OFF/
VOL. DISC</t>
  </si>
  <si>
    <t>10%
OFF</t>
  </si>
  <si>
    <t>FLOATANTS</t>
  </si>
  <si>
    <t>F0005</t>
  </si>
  <si>
    <t>AQUEL</t>
  </si>
  <si>
    <t>1/2 oz</t>
  </si>
  <si>
    <r>
      <t xml:space="preserve">SILVER
</t>
    </r>
    <r>
      <rPr>
        <sz val="11"/>
        <color indexed="9"/>
        <rFont val="Tw Cen MT"/>
      </rPr>
      <t>(5% OFF)</t>
    </r>
  </si>
  <si>
    <r>
      <t xml:space="preserve">GOLD
</t>
    </r>
    <r>
      <rPr>
        <sz val="11"/>
        <color indexed="9"/>
        <rFont val="Tw Cen MT"/>
      </rPr>
      <t>(10% OFF)</t>
    </r>
  </si>
  <si>
    <t>Details
• Shop Emblem orders must be placed by December 31, 2013
• Shop Emblem orders will be available to ship February 1, 2014
• Use to promote your shop with customers
• Have your guides represent your shop on the water
• Dealer must provide a HIGH RESOLUTION, VECTORED image of shop logo • Design fees of $50/hr will be charged for logos requiring reworking
• Shop Emblem can be applied towards discounts
• Pre-Season discounts will apply to Shop Emblem Aquel</t>
  </si>
  <si>
    <r>
      <t xml:space="preserve">*** </t>
    </r>
    <r>
      <rPr>
        <i/>
        <sz val="16"/>
        <rFont val="Helvetica Neue"/>
      </rPr>
      <t>Please indicate which pieces you'd like included at the bottom of the order form.</t>
    </r>
  </si>
  <si>
    <t>P: (208) 362-4437 x 101 
F: (208) 362-4497
E: service@loonoutdoors.com</t>
  </si>
  <si>
    <r>
      <t xml:space="preserve">    GOOD FOR THE ENVIRONMENT POSTER        
    THE CATCH POSTER                                     
    THE FLATS POSTER                                                                 
    LOON LOGO BANNER                                  
    AUTHORIZED DEALER STICKER
    COUNTER WIRE DISPLAY </t>
    </r>
    <r>
      <rPr>
        <i/>
        <sz val="18"/>
        <color indexed="8"/>
        <rFont val="Tw Cen MT"/>
      </rPr>
      <t xml:space="preserve">(please indicate if you'd like a display included)  </t>
    </r>
    <r>
      <rPr>
        <sz val="18"/>
        <color indexed="8"/>
        <rFont val="Tw Cen MT"/>
      </rPr>
      <t xml:space="preserve">  </t>
    </r>
  </si>
  <si>
    <r>
      <t xml:space="preserve">FREE MARKETING MATERIALS
</t>
    </r>
    <r>
      <rPr>
        <i/>
        <sz val="16"/>
        <rFont val="Helvetica Neue"/>
      </rPr>
      <t>see below</t>
    </r>
  </si>
  <si>
    <t>Orders can be spread over multiple ship dates</t>
  </si>
  <si>
    <t>F0040</t>
  </si>
  <si>
    <t>REEL LUBE</t>
  </si>
  <si>
    <t>F0202</t>
  </si>
  <si>
    <t>STANLEY'S ICE OFF</t>
  </si>
  <si>
    <t>F0255</t>
  </si>
  <si>
    <t>STREAM SOAP</t>
  </si>
  <si>
    <t>F0410</t>
  </si>
  <si>
    <t>FRESH PANTS</t>
  </si>
  <si>
    <t>F0002</t>
  </si>
  <si>
    <t>UV KNOT SENSE</t>
  </si>
  <si>
    <t>F0003</t>
  </si>
  <si>
    <t>UV WADER REPAIR</t>
  </si>
  <si>
    <t>F0420</t>
  </si>
  <si>
    <t>UV BOAT REPAIR</t>
  </si>
  <si>
    <t>F5008</t>
  </si>
  <si>
    <t>UV MINI LAMP</t>
  </si>
  <si>
    <t>1 UV</t>
  </si>
  <si>
    <t>F5009</t>
  </si>
  <si>
    <t>UV KIT</t>
  </si>
  <si>
    <t>FLY TYING</t>
  </si>
  <si>
    <t>F0070</t>
  </si>
  <si>
    <t>WB HEAD CEMENT SYSTEM</t>
  </si>
  <si>
    <t xml:space="preserve"> 1 oz. w/needle</t>
  </si>
  <si>
    <t>F0071</t>
  </si>
  <si>
    <t>WB HEAD CEMENT BOTTLE</t>
  </si>
  <si>
    <t>F0075</t>
  </si>
  <si>
    <t>WB HEAD FINISH SYSTEM</t>
  </si>
  <si>
    <t>F0080</t>
  </si>
  <si>
    <t>WATER BASED THINNER</t>
  </si>
  <si>
    <t>F0081</t>
  </si>
  <si>
    <t>HARD HEAD CLEAR</t>
  </si>
  <si>
    <t>F0089</t>
  </si>
  <si>
    <t>HARD HEAD BLACK</t>
  </si>
  <si>
    <t>F0082</t>
  </si>
  <si>
    <t>HARD HEAD RED</t>
  </si>
  <si>
    <t>F0101</t>
  </si>
  <si>
    <t>HARD HEAD PINK</t>
  </si>
  <si>
    <t>F0102</t>
  </si>
  <si>
    <t>HARD HEAD ORANGE</t>
  </si>
  <si>
    <t>F0103</t>
  </si>
  <si>
    <t>HARD HEAD YELLOW</t>
  </si>
  <si>
    <t>F0107</t>
  </si>
  <si>
    <t>SHIP DATE 1</t>
  </si>
  <si>
    <t>SHIP DATE 2</t>
  </si>
  <si>
    <t>SHIP DATE 3</t>
  </si>
  <si>
    <t>SHIP DATE 4</t>
  </si>
  <si>
    <t>TOTAL:</t>
  </si>
  <si>
    <t>GRAND TOTAL:</t>
  </si>
  <si>
    <t>CURRENT DISCOUNT LEVEL:</t>
  </si>
  <si>
    <t>AMOUNT BEFORE NEXT DISCOUNT LEVEL:</t>
  </si>
  <si>
    <t>Preseason orders must be received by 12/31/13</t>
  </si>
  <si>
    <t>Orders must include at lest one advance ship date</t>
  </si>
  <si>
    <t>Discounts apply to preseason orders only</t>
  </si>
  <si>
    <t>Late payments will forfeit all discounts</t>
  </si>
  <si>
    <t>DISCOUNTS</t>
  </si>
  <si>
    <t>NOTES</t>
  </si>
  <si>
    <t>CARDING:</t>
  </si>
  <si>
    <r>
      <t xml:space="preserve">Products available for carding/blister packaging have a drop-menu in the </t>
    </r>
    <r>
      <rPr>
        <i/>
        <sz val="18"/>
        <rFont val="Helvetica Neue"/>
      </rPr>
      <t xml:space="preserve">CARDED </t>
    </r>
    <r>
      <rPr>
        <sz val="18"/>
        <rFont val="Helvetica Neue"/>
      </rPr>
      <t>column.    For the products you'd like carded, select "Carded" from the drop menu.  All carded prducts are an additional $0.10 per unit.</t>
    </r>
  </si>
  <si>
    <t>SHIP DATES/PO #:</t>
  </si>
  <si>
    <t>Please indiciate the dates which you'd like your order shipped.  Adding an individual PO# per ship date is optional.</t>
    <phoneticPr fontId="1" type="noConversion"/>
  </si>
  <si>
    <t>CONTACT:</t>
    <phoneticPr fontId="1" type="noConversion"/>
  </si>
  <si>
    <t>PO Box 3517 
Ashland, OR 97520</t>
    <phoneticPr fontId="1" type="noConversion"/>
  </si>
  <si>
    <t>2014 PRESEASON</t>
  </si>
  <si>
    <t>Please complete your information below and then proceed to the following tab to fill out your 2014 preseason order.  To see our online catalog and to learn more about our products, visit us at loonoutdoors.com</t>
  </si>
  <si>
    <t>SILVER</t>
  </si>
  <si>
    <t>GOLD</t>
  </si>
  <si>
    <t>ORDERS $1,000 - $1,999.99</t>
  </si>
  <si>
    <t>DOUBLE CROSSED T-SHIRT (BLACK)</t>
  </si>
  <si>
    <t>HOMEGROWN T-SHIRT (KELLY GREEN )</t>
  </si>
  <si>
    <t>HOMEGROWN T-SHIRT (BLACK)</t>
  </si>
  <si>
    <t>WOMENS CLASSIC LOGO SHIRT (BLACK)</t>
  </si>
  <si>
    <t>WOMENS CLASSIC LOGO SHIRT (WHITE)</t>
  </si>
  <si>
    <t>WOMENS THE RUN T-SHIRT (BLACK)</t>
  </si>
  <si>
    <t>WOMENS THE RUN T-SHIRT (SLATE)</t>
  </si>
  <si>
    <t>WOMENS THE PRIZE T-SHIRT (KELLY GREEN )</t>
  </si>
  <si>
    <t>WOMENS THE PRIZE T-SHIRT (WHITE)</t>
  </si>
  <si>
    <t>KIDS T-SHIRT (GRASS GREEN)</t>
  </si>
  <si>
    <t>KIDS T-SHIRT (WHITE)</t>
  </si>
  <si>
    <t xml:space="preserve">  - MEN'S SHIRTS</t>
  </si>
  <si>
    <t xml:space="preserve">  - WOMEN'S SHIRTS</t>
  </si>
  <si>
    <t xml:space="preserve">  - KID'S SHIRTS</t>
  </si>
  <si>
    <t>Choose Style/Color from Drop Down</t>
  </si>
  <si>
    <t>Choose Size from Drop Down</t>
  </si>
  <si>
    <t>S</t>
  </si>
  <si>
    <t>M</t>
  </si>
  <si>
    <t>L</t>
  </si>
  <si>
    <t>XL</t>
  </si>
  <si>
    <t>XXL</t>
  </si>
  <si>
    <t>2T</t>
  </si>
  <si>
    <t>4T</t>
  </si>
  <si>
    <t>6T</t>
  </si>
  <si>
    <t>FREE APPAREL:
(choose below)</t>
  </si>
  <si>
    <t>SHIP DATE</t>
  </si>
  <si>
    <t xml:space="preserve">PO NUMBER </t>
  </si>
  <si>
    <t>Shop Name</t>
  </si>
  <si>
    <t>CARDED (+10¢)</t>
  </si>
  <si>
    <t>FREE APPAREL (select below)</t>
  </si>
  <si>
    <t>F0005SE</t>
  </si>
  <si>
    <t>SHOP EMBLEM AQUEL</t>
  </si>
  <si>
    <t>SE AQUEL</t>
  </si>
  <si>
    <r>
      <t xml:space="preserve">MARKETING MATERIALS </t>
    </r>
    <r>
      <rPr>
        <b/>
        <sz val="12"/>
        <rFont val="Tw Cen MT"/>
        <family val="2"/>
      </rPr>
      <t>(1 of each included free with PreSeason)</t>
    </r>
  </si>
</sst>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6" formatCode="&quot;$&quot;#,##0_);[Red]\(&quot;$&quot;#,##0\)"/>
    <numFmt numFmtId="8" formatCode="&quot;$&quot;#,##0.00_);[Red]\(&quot;$&quot;#,##0.00\)"/>
    <numFmt numFmtId="164" formatCode="&quot;$&quot;#,##0.00"/>
  </numFmts>
  <fonts count="53" x14ac:knownFonts="1">
    <font>
      <sz val="12"/>
      <color indexed="8"/>
      <name val="Tw Cen MT"/>
      <family val="2"/>
    </font>
    <font>
      <b/>
      <sz val="14"/>
      <color indexed="9"/>
      <name val="Tw Cen MT"/>
    </font>
    <font>
      <sz val="10"/>
      <name val="Tw Cen MT"/>
    </font>
    <font>
      <b/>
      <sz val="14"/>
      <name val="Tw Cen MT"/>
    </font>
    <font>
      <sz val="14"/>
      <color indexed="9"/>
      <name val="Tw Cen MT"/>
      <family val="2"/>
    </font>
    <font>
      <sz val="14"/>
      <color theme="0" tint="-0.499984740745262"/>
      <name val="Tw Cen MT"/>
    </font>
    <font>
      <sz val="11"/>
      <name val="Tw Cen MT"/>
    </font>
    <font>
      <sz val="12"/>
      <name val="Tw Cen MT"/>
    </font>
    <font>
      <sz val="10"/>
      <name val="Helvetica Neue"/>
    </font>
    <font>
      <b/>
      <sz val="10"/>
      <name val="Helvetica Neue"/>
    </font>
    <font>
      <b/>
      <sz val="9"/>
      <color indexed="9"/>
      <name val="Tw Cen MT"/>
      <family val="2"/>
    </font>
    <font>
      <sz val="8"/>
      <name val="Verdana"/>
    </font>
    <font>
      <sz val="10"/>
      <color indexed="9"/>
      <name val="Tw Cen MT"/>
    </font>
    <font>
      <sz val="16"/>
      <color indexed="8"/>
      <name val="Tw Cen MT"/>
    </font>
    <font>
      <sz val="16"/>
      <color indexed="9"/>
      <name val="Tw Cen MT"/>
    </font>
    <font>
      <sz val="16"/>
      <name val="Tw Cen MT"/>
    </font>
    <font>
      <sz val="24"/>
      <color indexed="9"/>
      <name val="Tw Cen MT"/>
    </font>
    <font>
      <sz val="24"/>
      <color indexed="8"/>
      <name val="Tw Cen MT"/>
    </font>
    <font>
      <i/>
      <sz val="10"/>
      <name val="Helvetica Neue"/>
    </font>
    <font>
      <i/>
      <sz val="12"/>
      <color indexed="8"/>
      <name val="Tw Cen MT"/>
    </font>
    <font>
      <sz val="12"/>
      <color indexed="9"/>
      <name val="Tw Cen MT"/>
      <family val="2"/>
    </font>
    <font>
      <sz val="10"/>
      <name val="Arial"/>
    </font>
    <font>
      <b/>
      <sz val="12"/>
      <name val="Tw Cen MT"/>
      <family val="2"/>
    </font>
    <font>
      <sz val="11"/>
      <color indexed="9"/>
      <name val="Tw Cen MT"/>
    </font>
    <font>
      <sz val="14"/>
      <name val="Helvetica Neue"/>
    </font>
    <font>
      <sz val="48"/>
      <name val="Helvetica Neue Light"/>
    </font>
    <font>
      <sz val="28"/>
      <name val="Helvetica Neue"/>
    </font>
    <font>
      <b/>
      <sz val="20"/>
      <color indexed="9"/>
      <name val="Helvetica Neue"/>
    </font>
    <font>
      <sz val="20"/>
      <name val="Helvetica Neue"/>
    </font>
    <font>
      <b/>
      <sz val="14"/>
      <color indexed="9"/>
      <name val="Helvetica Neue"/>
    </font>
    <font>
      <b/>
      <sz val="18"/>
      <name val="Helvetica Neue"/>
    </font>
    <font>
      <b/>
      <sz val="28"/>
      <name val="Helvetica Neue"/>
    </font>
    <font>
      <b/>
      <sz val="12"/>
      <name val="Helvetica Neue"/>
    </font>
    <font>
      <sz val="22"/>
      <name val="Helvetica Neue"/>
    </font>
    <font>
      <b/>
      <sz val="16"/>
      <name val="Helvetica Neue"/>
    </font>
    <font>
      <sz val="10"/>
      <color indexed="9"/>
      <name val="Helvetica Neue"/>
    </font>
    <font>
      <sz val="20"/>
      <color indexed="9"/>
      <name val="Helvetica Neue"/>
    </font>
    <font>
      <sz val="18"/>
      <name val="Helvetica Neue"/>
    </font>
    <font>
      <sz val="16"/>
      <name val="Helvetica Neue"/>
    </font>
    <font>
      <b/>
      <sz val="14"/>
      <name val="Helvetica Neue"/>
    </font>
    <font>
      <i/>
      <sz val="18"/>
      <name val="Helvetica Neue"/>
    </font>
    <font>
      <sz val="8"/>
      <name val="Tw Cen MT"/>
      <family val="2"/>
    </font>
    <font>
      <b/>
      <sz val="26"/>
      <name val="Helvetica Neue"/>
    </font>
    <font>
      <sz val="18"/>
      <color indexed="8"/>
      <name val="Tw Cen MT"/>
    </font>
    <font>
      <i/>
      <sz val="18"/>
      <color indexed="8"/>
      <name val="Tw Cen MT"/>
    </font>
    <font>
      <sz val="11"/>
      <color indexed="10"/>
      <name val="Tw Cen MT"/>
    </font>
    <font>
      <b/>
      <sz val="11"/>
      <name val="Tw Cen MT"/>
      <family val="2"/>
    </font>
    <font>
      <b/>
      <sz val="11"/>
      <color indexed="10"/>
      <name val="Tw Cen MT"/>
    </font>
    <font>
      <i/>
      <sz val="16"/>
      <name val="Helvetica Neue"/>
    </font>
    <font>
      <u/>
      <sz val="12"/>
      <color indexed="12"/>
      <name val="Tw Cen MT"/>
      <family val="2"/>
    </font>
    <font>
      <u/>
      <sz val="12"/>
      <color indexed="20"/>
      <name val="Tw Cen MT"/>
      <family val="2"/>
    </font>
    <font>
      <u/>
      <sz val="12"/>
      <color theme="10"/>
      <name val="Tw Cen MT"/>
      <family val="2"/>
    </font>
    <font>
      <u/>
      <sz val="12"/>
      <color theme="11"/>
      <name val="Tw Cen MT"/>
      <family val="2"/>
    </font>
  </fonts>
  <fills count="28">
    <fill>
      <patternFill patternType="none"/>
    </fill>
    <fill>
      <patternFill patternType="gray125"/>
    </fill>
    <fill>
      <patternFill patternType="solid">
        <fgColor indexed="8"/>
        <bgColor indexed="64"/>
      </patternFill>
    </fill>
    <fill>
      <patternFill patternType="solid">
        <fgColor theme="1"/>
        <bgColor indexed="64"/>
      </patternFill>
    </fill>
    <fill>
      <patternFill patternType="solid">
        <fgColor indexed="23"/>
        <bgColor indexed="64"/>
      </patternFill>
    </fill>
    <fill>
      <patternFill patternType="solid">
        <fgColor indexed="9"/>
        <bgColor indexed="64"/>
      </patternFill>
    </fill>
    <fill>
      <patternFill patternType="solid">
        <fgColor theme="0"/>
        <bgColor indexed="64"/>
      </patternFill>
    </fill>
    <fill>
      <patternFill patternType="solid">
        <fgColor theme="0" tint="-0.14999847407452621"/>
        <bgColor indexed="64"/>
      </patternFill>
    </fill>
    <fill>
      <patternFill patternType="solid">
        <fgColor theme="0" tint="-0.499984740745262"/>
        <bgColor indexed="64"/>
      </patternFill>
    </fill>
    <fill>
      <patternFill patternType="solid">
        <fgColor theme="3" tint="0.79998168889431442"/>
        <bgColor indexed="64"/>
      </patternFill>
    </fill>
    <fill>
      <patternFill patternType="solid">
        <fgColor theme="4" tint="0.79998168889431442"/>
        <bgColor indexed="64"/>
      </patternFill>
    </fill>
    <fill>
      <patternFill patternType="solid">
        <fgColor theme="5"/>
        <bgColor indexed="64"/>
      </patternFill>
    </fill>
    <fill>
      <patternFill patternType="solid">
        <fgColor theme="6" tint="0.59999389629810485"/>
        <bgColor indexed="64"/>
      </patternFill>
    </fill>
    <fill>
      <patternFill patternType="solid">
        <fgColor indexed="12"/>
        <bgColor indexed="64"/>
      </patternFill>
    </fill>
    <fill>
      <patternFill patternType="solid">
        <fgColor rgb="FFFF6600"/>
        <bgColor indexed="64"/>
      </patternFill>
    </fill>
    <fill>
      <patternFill patternType="solid">
        <fgColor theme="1" tint="0.499984740745262"/>
        <bgColor indexed="64"/>
      </patternFill>
    </fill>
    <fill>
      <patternFill patternType="solid">
        <fgColor theme="1"/>
        <bgColor rgb="FF000000"/>
      </patternFill>
    </fill>
    <fill>
      <patternFill patternType="solid">
        <fgColor rgb="FF000000"/>
        <bgColor rgb="FF000000"/>
      </patternFill>
    </fill>
    <fill>
      <patternFill patternType="solid">
        <fgColor theme="0" tint="-0.249977111117893"/>
        <bgColor indexed="64"/>
      </patternFill>
    </fill>
    <fill>
      <patternFill patternType="solid">
        <fgColor rgb="FFFF0000"/>
        <bgColor indexed="64"/>
      </patternFill>
    </fill>
    <fill>
      <patternFill patternType="solid">
        <fgColor theme="6" tint="0.39997558519241921"/>
        <bgColor indexed="64"/>
      </patternFill>
    </fill>
    <fill>
      <patternFill patternType="solid">
        <fgColor theme="6" tint="0.79998168889431442"/>
        <bgColor indexed="64"/>
      </patternFill>
    </fill>
    <fill>
      <patternFill patternType="solid">
        <fgColor theme="9" tint="0.59999389629810485"/>
        <bgColor indexed="64"/>
      </patternFill>
    </fill>
    <fill>
      <patternFill patternType="solid">
        <fgColor theme="1"/>
        <bgColor theme="0"/>
      </patternFill>
    </fill>
    <fill>
      <patternFill patternType="solid">
        <fgColor indexed="50"/>
        <bgColor indexed="64"/>
      </patternFill>
    </fill>
    <fill>
      <patternFill patternType="solid">
        <fgColor indexed="42"/>
        <bgColor indexed="64"/>
      </patternFill>
    </fill>
    <fill>
      <patternFill patternType="solid">
        <fgColor indexed="44"/>
        <bgColor indexed="64"/>
      </patternFill>
    </fill>
    <fill>
      <patternFill patternType="solid">
        <fgColor indexed="15"/>
        <bgColor indexed="64"/>
      </patternFill>
    </fill>
  </fills>
  <borders count="68">
    <border>
      <left/>
      <right/>
      <top/>
      <bottom/>
      <diagonal/>
    </border>
    <border>
      <left/>
      <right style="thin">
        <color indexed="9"/>
      </right>
      <top/>
      <bottom/>
      <diagonal/>
    </border>
    <border>
      <left style="thin">
        <color indexed="9"/>
      </left>
      <right style="thin">
        <color indexed="9"/>
      </right>
      <top/>
      <bottom/>
      <diagonal/>
    </border>
    <border>
      <left style="thin">
        <color indexed="9"/>
      </left>
      <right style="thin">
        <color indexed="9"/>
      </right>
      <top style="thin">
        <color auto="1"/>
      </top>
      <bottom/>
      <diagonal/>
    </border>
    <border>
      <left style="thin">
        <color indexed="9"/>
      </left>
      <right style="thin">
        <color indexed="9"/>
      </right>
      <top/>
      <bottom style="thin">
        <color auto="1"/>
      </bottom>
      <diagonal/>
    </border>
    <border>
      <left style="thin">
        <color auto="1"/>
      </left>
      <right style="thin">
        <color auto="1"/>
      </right>
      <top style="thin">
        <color auto="1"/>
      </top>
      <bottom/>
      <diagonal/>
    </border>
    <border>
      <left style="thin">
        <color auto="1"/>
      </left>
      <right/>
      <top/>
      <bottom/>
      <diagonal/>
    </border>
    <border>
      <left style="thin">
        <color auto="1"/>
      </left>
      <right style="thin">
        <color auto="1"/>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bottom/>
      <diagonal/>
    </border>
    <border>
      <left/>
      <right/>
      <top style="thin">
        <color auto="1"/>
      </top>
      <bottom/>
      <diagonal/>
    </border>
    <border>
      <left/>
      <right style="thin">
        <color auto="1"/>
      </right>
      <top style="thin">
        <color auto="1"/>
      </top>
      <bottom/>
      <diagonal/>
    </border>
    <border>
      <left style="thin">
        <color indexed="9"/>
      </left>
      <right/>
      <top/>
      <bottom/>
      <diagonal/>
    </border>
    <border>
      <left style="thin">
        <color auto="1"/>
      </left>
      <right/>
      <top/>
      <bottom/>
      <diagonal/>
    </border>
    <border>
      <left style="thin">
        <color auto="1"/>
      </left>
      <right style="thin">
        <color auto="1"/>
      </right>
      <top/>
      <bottom style="thin">
        <color auto="1"/>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indexed="9"/>
      </left>
      <right style="thin">
        <color auto="1"/>
      </right>
      <top style="thin">
        <color auto="1"/>
      </top>
      <bottom/>
      <diagonal/>
    </border>
    <border>
      <left style="thin">
        <color indexed="9"/>
      </left>
      <right style="thin">
        <color auto="1"/>
      </right>
      <top/>
      <bottom style="thin">
        <color auto="1"/>
      </bottom>
      <diagonal/>
    </border>
    <border>
      <left style="thin">
        <color theme="0"/>
      </left>
      <right style="thin">
        <color indexed="9"/>
      </right>
      <top style="thin">
        <color auto="1"/>
      </top>
      <bottom/>
      <diagonal/>
    </border>
    <border>
      <left style="thin">
        <color theme="0"/>
      </left>
      <right style="thin">
        <color indexed="9"/>
      </right>
      <top/>
      <bottom style="thin">
        <color auto="1"/>
      </bottom>
      <diagonal/>
    </border>
    <border>
      <left/>
      <right style="thin">
        <color rgb="FF000000"/>
      </right>
      <top style="thin">
        <color auto="1"/>
      </top>
      <bottom style="thin">
        <color auto="1"/>
      </bottom>
      <diagonal/>
    </border>
    <border>
      <left style="thin">
        <color indexed="9"/>
      </left>
      <right style="thin">
        <color auto="1"/>
      </right>
      <top style="thin">
        <color auto="1"/>
      </top>
      <bottom style="thin">
        <color auto="1"/>
      </bottom>
      <diagonal/>
    </border>
    <border>
      <left style="thin">
        <color auto="1"/>
      </left>
      <right/>
      <top style="thin">
        <color auto="1"/>
      </top>
      <bottom/>
      <diagonal/>
    </border>
    <border>
      <left style="thin">
        <color auto="1"/>
      </left>
      <right/>
      <top/>
      <bottom style="thin">
        <color auto="1"/>
      </bottom>
      <diagonal/>
    </border>
    <border>
      <left/>
      <right style="thin">
        <color auto="1"/>
      </right>
      <top/>
      <bottom style="thin">
        <color auto="1"/>
      </bottom>
      <diagonal/>
    </border>
    <border>
      <left style="thin">
        <color theme="0"/>
      </left>
      <right/>
      <top/>
      <bottom style="thin">
        <color auto="1"/>
      </bottom>
      <diagonal/>
    </border>
    <border>
      <left/>
      <right style="thin">
        <color theme="0"/>
      </right>
      <top/>
      <bottom style="thin">
        <color auto="1"/>
      </bottom>
      <diagonal/>
    </border>
    <border>
      <left style="thin">
        <color theme="0"/>
      </left>
      <right/>
      <top style="thin">
        <color auto="1"/>
      </top>
      <bottom style="thin">
        <color auto="1"/>
      </bottom>
      <diagonal/>
    </border>
    <border>
      <left/>
      <right style="thin">
        <color theme="0"/>
      </right>
      <top style="thin">
        <color auto="1"/>
      </top>
      <bottom style="thin">
        <color auto="1"/>
      </bottom>
      <diagonal/>
    </border>
    <border>
      <left style="thick">
        <color auto="1"/>
      </left>
      <right/>
      <top style="thick">
        <color auto="1"/>
      </top>
      <bottom style="thick">
        <color auto="1"/>
      </bottom>
      <diagonal/>
    </border>
    <border>
      <left/>
      <right/>
      <top style="thick">
        <color auto="1"/>
      </top>
      <bottom style="thick">
        <color auto="1"/>
      </bottom>
      <diagonal/>
    </border>
    <border>
      <left/>
      <right style="thick">
        <color auto="1"/>
      </right>
      <top style="thick">
        <color auto="1"/>
      </top>
      <bottom style="thick">
        <color auto="1"/>
      </bottom>
      <diagonal/>
    </border>
    <border>
      <left style="medium">
        <color auto="1"/>
      </left>
      <right/>
      <top/>
      <bottom/>
      <diagonal/>
    </border>
    <border>
      <left/>
      <right style="medium">
        <color auto="1"/>
      </right>
      <top/>
      <bottom/>
      <diagonal/>
    </border>
    <border>
      <left style="medium">
        <color auto="1"/>
      </left>
      <right/>
      <top style="thin">
        <color auto="1"/>
      </top>
      <bottom/>
      <diagonal/>
    </border>
    <border>
      <left/>
      <right style="medium">
        <color auto="1"/>
      </right>
      <top style="thin">
        <color auto="1"/>
      </top>
      <bottom/>
      <diagonal/>
    </border>
    <border>
      <left style="medium">
        <color auto="1"/>
      </left>
      <right/>
      <top/>
      <bottom style="thin">
        <color auto="1"/>
      </bottom>
      <diagonal/>
    </border>
    <border>
      <left/>
      <right style="medium">
        <color auto="1"/>
      </right>
      <top/>
      <bottom style="thin">
        <color auto="1"/>
      </bottom>
      <diagonal/>
    </border>
    <border>
      <left/>
      <right style="hair">
        <color auto="1"/>
      </right>
      <top style="thin">
        <color auto="1"/>
      </top>
      <bottom/>
      <diagonal/>
    </border>
    <border>
      <left/>
      <right style="hair">
        <color auto="1"/>
      </right>
      <top/>
      <bottom/>
      <diagonal/>
    </border>
    <border>
      <left/>
      <right style="hair">
        <color auto="1"/>
      </right>
      <top/>
      <bottom style="thin">
        <color auto="1"/>
      </bottom>
      <diagonal/>
    </border>
    <border>
      <left style="hair">
        <color auto="1"/>
      </left>
      <right/>
      <top/>
      <bottom style="thin">
        <color auto="1"/>
      </bottom>
      <diagonal/>
    </border>
    <border>
      <left/>
      <right style="medium">
        <color auto="1"/>
      </right>
      <top style="thin">
        <color auto="1"/>
      </top>
      <bottom style="thin">
        <color auto="1"/>
      </bottom>
      <diagonal/>
    </border>
    <border>
      <left style="medium">
        <color auto="1"/>
      </left>
      <right/>
      <top/>
      <bottom style="medium">
        <color auto="1"/>
      </bottom>
      <diagonal/>
    </border>
    <border>
      <left/>
      <right style="hair">
        <color auto="1"/>
      </right>
      <top/>
      <bottom style="medium">
        <color auto="1"/>
      </bottom>
      <diagonal/>
    </border>
    <border>
      <left/>
      <right/>
      <top/>
      <bottom style="medium">
        <color auto="1"/>
      </bottom>
      <diagonal/>
    </border>
    <border>
      <left style="thin">
        <color auto="1"/>
      </left>
      <right/>
      <top style="thin">
        <color auto="1"/>
      </top>
      <bottom style="medium">
        <color auto="1"/>
      </bottom>
      <diagonal/>
    </border>
    <border>
      <left/>
      <right/>
      <top style="thin">
        <color auto="1"/>
      </top>
      <bottom style="medium">
        <color auto="1"/>
      </bottom>
      <diagonal/>
    </border>
    <border>
      <left/>
      <right style="medium">
        <color auto="1"/>
      </right>
      <top style="thin">
        <color auto="1"/>
      </top>
      <bottom style="medium">
        <color auto="1"/>
      </bottom>
      <diagonal/>
    </border>
    <border>
      <left style="medium">
        <color auto="1"/>
      </left>
      <right/>
      <top style="medium">
        <color auto="1"/>
      </top>
      <bottom/>
      <diagonal/>
    </border>
    <border>
      <left/>
      <right/>
      <top style="medium">
        <color auto="1"/>
      </top>
      <bottom/>
      <diagonal/>
    </border>
    <border>
      <left style="thin">
        <color auto="1"/>
      </left>
      <right/>
      <top style="medium">
        <color auto="1"/>
      </top>
      <bottom/>
      <diagonal/>
    </border>
    <border>
      <left/>
      <right style="medium">
        <color auto="1"/>
      </right>
      <top style="medium">
        <color auto="1"/>
      </top>
      <bottom/>
      <diagonal/>
    </border>
    <border>
      <left style="thin">
        <color auto="1"/>
      </left>
      <right/>
      <top/>
      <bottom style="medium">
        <color auto="1"/>
      </bottom>
      <diagonal/>
    </border>
    <border>
      <left/>
      <right style="medium">
        <color auto="1"/>
      </right>
      <top/>
      <bottom style="medium">
        <color auto="1"/>
      </bottom>
      <diagonal/>
    </border>
    <border>
      <left style="thick">
        <color auto="1"/>
      </left>
      <right/>
      <top style="thick">
        <color auto="1"/>
      </top>
      <bottom/>
      <diagonal/>
    </border>
    <border>
      <left/>
      <right/>
      <top style="thick">
        <color auto="1"/>
      </top>
      <bottom/>
      <diagonal/>
    </border>
    <border>
      <left/>
      <right style="thick">
        <color auto="1"/>
      </right>
      <top style="thick">
        <color auto="1"/>
      </top>
      <bottom/>
      <diagonal/>
    </border>
    <border>
      <left style="thick">
        <color auto="1"/>
      </left>
      <right/>
      <top/>
      <bottom style="thick">
        <color auto="1"/>
      </bottom>
      <diagonal/>
    </border>
    <border>
      <left/>
      <right/>
      <top/>
      <bottom style="thick">
        <color auto="1"/>
      </bottom>
      <diagonal/>
    </border>
    <border>
      <left/>
      <right style="thick">
        <color auto="1"/>
      </right>
      <top/>
      <bottom style="thick">
        <color auto="1"/>
      </bottom>
      <diagonal/>
    </border>
    <border>
      <left style="medium">
        <color auto="1"/>
      </left>
      <right/>
      <top style="thin">
        <color auto="1"/>
      </top>
      <bottom style="thin">
        <color auto="1"/>
      </bottom>
      <diagonal/>
    </border>
    <border>
      <left style="thick">
        <color auto="1"/>
      </left>
      <right/>
      <top/>
      <bottom/>
      <diagonal/>
    </border>
    <border>
      <left/>
      <right style="thick">
        <color auto="1"/>
      </right>
      <top/>
      <bottom/>
      <diagonal/>
    </border>
    <border>
      <left style="thin">
        <color auto="1"/>
      </left>
      <right style="thin">
        <color auto="1"/>
      </right>
      <top style="thin">
        <color auto="1"/>
      </top>
      <bottom style="thin">
        <color auto="1"/>
      </bottom>
      <diagonal/>
    </border>
  </borders>
  <cellStyleXfs count="6">
    <xf numFmtId="0" fontId="0" fillId="0" borderId="0"/>
    <xf numFmtId="0" fontId="21" fillId="0" borderId="0"/>
    <xf numFmtId="0" fontId="49" fillId="0" borderId="0" applyNumberFormat="0" applyFill="0" applyBorder="0" applyAlignment="0" applyProtection="0"/>
    <xf numFmtId="0" fontId="50"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cellStyleXfs>
  <cellXfs count="475">
    <xf numFmtId="0" fontId="0" fillId="0" borderId="0" xfId="0"/>
    <xf numFmtId="0" fontId="8" fillId="0" borderId="0" xfId="0" applyFont="1" applyAlignment="1" applyProtection="1">
      <alignment vertical="center"/>
    </xf>
    <xf numFmtId="0" fontId="8" fillId="0" borderId="0" xfId="0" applyFont="1" applyAlignment="1" applyProtection="1">
      <alignment horizontal="center" vertical="center"/>
    </xf>
    <xf numFmtId="164" fontId="9" fillId="0" borderId="0" xfId="0" applyNumberFormat="1" applyFont="1" applyAlignment="1" applyProtection="1">
      <alignment horizontal="center" vertical="center"/>
    </xf>
    <xf numFmtId="164" fontId="8" fillId="0" borderId="0" xfId="0" applyNumberFormat="1" applyFont="1" applyAlignment="1" applyProtection="1">
      <alignment horizontal="center" vertical="center"/>
    </xf>
    <xf numFmtId="0" fontId="10" fillId="10" borderId="13" xfId="0" applyFont="1" applyFill="1" applyBorder="1" applyAlignment="1" applyProtection="1">
      <alignment horizontal="center" vertical="center" wrapText="1"/>
    </xf>
    <xf numFmtId="0" fontId="2" fillId="8" borderId="8" xfId="0" applyFont="1" applyFill="1" applyBorder="1" applyAlignment="1" applyProtection="1">
      <alignment vertical="center"/>
    </xf>
    <xf numFmtId="0" fontId="3" fillId="8" borderId="9" xfId="0" applyFont="1" applyFill="1" applyBorder="1" applyAlignment="1" applyProtection="1">
      <alignment vertical="center"/>
    </xf>
    <xf numFmtId="0" fontId="3" fillId="8" borderId="9" xfId="0" applyFont="1" applyFill="1" applyBorder="1" applyAlignment="1" applyProtection="1">
      <alignment horizontal="center" vertical="center"/>
    </xf>
    <xf numFmtId="0" fontId="2" fillId="8" borderId="9" xfId="0" applyFont="1" applyFill="1" applyBorder="1" applyAlignment="1" applyProtection="1">
      <alignment horizontal="center" vertical="center"/>
    </xf>
    <xf numFmtId="0" fontId="10" fillId="3" borderId="5" xfId="0" applyFont="1" applyFill="1" applyBorder="1" applyAlignment="1" applyProtection="1">
      <alignment horizontal="center" vertical="center" wrapText="1"/>
    </xf>
    <xf numFmtId="0" fontId="3" fillId="8" borderId="16" xfId="0" applyFont="1" applyFill="1" applyBorder="1" applyAlignment="1" applyProtection="1">
      <alignment horizontal="center" vertical="center"/>
    </xf>
    <xf numFmtId="0" fontId="4" fillId="8" borderId="8" xfId="0" applyFont="1" applyFill="1" applyBorder="1" applyAlignment="1" applyProtection="1">
      <alignment horizontal="center" vertical="center" wrapText="1"/>
    </xf>
    <xf numFmtId="0" fontId="4" fillId="8" borderId="9" xfId="0" applyFont="1" applyFill="1" applyBorder="1" applyAlignment="1" applyProtection="1">
      <alignment horizontal="center" vertical="center" wrapText="1"/>
    </xf>
    <xf numFmtId="0" fontId="5" fillId="8" borderId="9" xfId="0" applyFont="1" applyFill="1" applyBorder="1" applyAlignment="1" applyProtection="1">
      <alignment horizontal="center" vertical="center" wrapText="1"/>
    </xf>
    <xf numFmtId="164" fontId="1" fillId="8" borderId="9" xfId="0" applyNumberFormat="1" applyFont="1" applyFill="1" applyBorder="1" applyAlignment="1" applyProtection="1">
      <alignment horizontal="center" vertical="center" wrapText="1"/>
    </xf>
    <xf numFmtId="164" fontId="3" fillId="8" borderId="16" xfId="0" applyNumberFormat="1" applyFont="1" applyFill="1" applyBorder="1" applyAlignment="1" applyProtection="1">
      <alignment horizontal="center" vertical="center"/>
    </xf>
    <xf numFmtId="0" fontId="6" fillId="5" borderId="8" xfId="0" applyFont="1" applyFill="1" applyBorder="1" applyAlignment="1" applyProtection="1">
      <alignment vertical="center"/>
    </xf>
    <xf numFmtId="0" fontId="6" fillId="5" borderId="8" xfId="0" applyFont="1" applyFill="1" applyBorder="1" applyAlignment="1" applyProtection="1">
      <alignment horizontal="left" vertical="center"/>
    </xf>
    <xf numFmtId="0" fontId="6" fillId="6" borderId="16" xfId="0" applyFont="1" applyFill="1" applyBorder="1" applyAlignment="1" applyProtection="1">
      <alignment horizontal="center" vertical="center"/>
    </xf>
    <xf numFmtId="164" fontId="6" fillId="6" borderId="16" xfId="0" applyNumberFormat="1" applyFont="1" applyFill="1" applyBorder="1" applyAlignment="1" applyProtection="1">
      <alignment horizontal="center" vertical="center"/>
    </xf>
    <xf numFmtId="0" fontId="6" fillId="7" borderId="8" xfId="0" applyFont="1" applyFill="1" applyBorder="1" applyAlignment="1" applyProtection="1">
      <alignment vertical="center"/>
    </xf>
    <xf numFmtId="0" fontId="6" fillId="7" borderId="8" xfId="0" applyFont="1" applyFill="1" applyBorder="1" applyAlignment="1" applyProtection="1">
      <alignment horizontal="left" vertical="center"/>
    </xf>
    <xf numFmtId="0" fontId="6" fillId="7" borderId="16" xfId="0" applyFont="1" applyFill="1" applyBorder="1" applyAlignment="1" applyProtection="1">
      <alignment horizontal="center" vertical="center"/>
    </xf>
    <xf numFmtId="164" fontId="6" fillId="7" borderId="16" xfId="0" applyNumberFormat="1" applyFont="1" applyFill="1" applyBorder="1" applyAlignment="1" applyProtection="1">
      <alignment horizontal="center" vertical="center"/>
    </xf>
    <xf numFmtId="0" fontId="6" fillId="0" borderId="8" xfId="0" applyFont="1" applyFill="1" applyBorder="1" applyAlignment="1" applyProtection="1">
      <alignment vertical="center"/>
    </xf>
    <xf numFmtId="0" fontId="6" fillId="0" borderId="8" xfId="0" applyFont="1" applyFill="1" applyBorder="1" applyAlignment="1" applyProtection="1">
      <alignment horizontal="left" vertical="center"/>
    </xf>
    <xf numFmtId="0" fontId="6" fillId="0" borderId="16" xfId="0" applyFont="1" applyFill="1" applyBorder="1" applyAlignment="1" applyProtection="1">
      <alignment horizontal="center" vertical="center"/>
    </xf>
    <xf numFmtId="164" fontId="6" fillId="0" borderId="16" xfId="0" applyNumberFormat="1" applyFont="1" applyFill="1" applyBorder="1" applyAlignment="1" applyProtection="1">
      <alignment horizontal="center" vertical="center"/>
    </xf>
    <xf numFmtId="0" fontId="4" fillId="4" borderId="8" xfId="0" applyFont="1" applyFill="1" applyBorder="1" applyAlignment="1" applyProtection="1">
      <alignment horizontal="center" vertical="center" wrapText="1"/>
    </xf>
    <xf numFmtId="0" fontId="3" fillId="4" borderId="9" xfId="0" applyFont="1" applyFill="1" applyBorder="1" applyAlignment="1" applyProtection="1">
      <alignment vertical="center"/>
    </xf>
    <xf numFmtId="0" fontId="6" fillId="0" borderId="9" xfId="0" applyFont="1" applyFill="1" applyBorder="1" applyAlignment="1" applyProtection="1">
      <alignment vertical="center"/>
    </xf>
    <xf numFmtId="0" fontId="6" fillId="0" borderId="16" xfId="0" applyFont="1" applyBorder="1" applyAlignment="1" applyProtection="1">
      <alignment horizontal="center" vertical="center"/>
    </xf>
    <xf numFmtId="164" fontId="6" fillId="0" borderId="16" xfId="0" applyNumberFormat="1" applyFont="1" applyBorder="1" applyAlignment="1" applyProtection="1">
      <alignment horizontal="center" vertical="center"/>
    </xf>
    <xf numFmtId="0" fontId="6" fillId="7" borderId="9" xfId="0" applyFont="1" applyFill="1" applyBorder="1" applyAlignment="1" applyProtection="1">
      <alignment vertical="center"/>
    </xf>
    <xf numFmtId="0" fontId="3" fillId="8" borderId="8" xfId="0" applyFont="1" applyFill="1" applyBorder="1" applyAlignment="1" applyProtection="1">
      <alignment horizontal="center" vertical="center"/>
    </xf>
    <xf numFmtId="164" fontId="3" fillId="8" borderId="9" xfId="0" applyNumberFormat="1" applyFont="1" applyFill="1" applyBorder="1" applyAlignment="1" applyProtection="1">
      <alignment horizontal="center" vertical="center"/>
    </xf>
    <xf numFmtId="0" fontId="6" fillId="0" borderId="8" xfId="0" applyFont="1" applyFill="1" applyBorder="1" applyAlignment="1" applyProtection="1">
      <alignment horizontal="center" vertical="center"/>
    </xf>
    <xf numFmtId="164" fontId="6" fillId="0" borderId="8" xfId="0" applyNumberFormat="1" applyFont="1" applyFill="1" applyBorder="1" applyAlignment="1" applyProtection="1">
      <alignment horizontal="center" vertical="center"/>
    </xf>
    <xf numFmtId="0" fontId="6" fillId="7" borderId="8" xfId="0" applyFont="1" applyFill="1" applyBorder="1" applyAlignment="1" applyProtection="1">
      <alignment horizontal="center" vertical="center"/>
    </xf>
    <xf numFmtId="164" fontId="6" fillId="7" borderId="8" xfId="0" applyNumberFormat="1" applyFont="1" applyFill="1" applyBorder="1" applyAlignment="1" applyProtection="1">
      <alignment horizontal="center" vertical="center"/>
    </xf>
    <xf numFmtId="0" fontId="8" fillId="0" borderId="11" xfId="0" applyFont="1" applyFill="1" applyBorder="1" applyAlignment="1" applyProtection="1">
      <alignment vertical="center"/>
    </xf>
    <xf numFmtId="0" fontId="8" fillId="0" borderId="11" xfId="0" applyFont="1" applyFill="1" applyBorder="1" applyAlignment="1" applyProtection="1">
      <alignment horizontal="center" vertical="center"/>
    </xf>
    <xf numFmtId="164" fontId="8" fillId="0" borderId="11" xfId="0" applyNumberFormat="1" applyFont="1" applyFill="1" applyBorder="1" applyAlignment="1" applyProtection="1">
      <alignment horizontal="center" vertical="center"/>
    </xf>
    <xf numFmtId="0" fontId="8" fillId="0" borderId="0" xfId="0" applyFont="1" applyFill="1" applyBorder="1" applyAlignment="1" applyProtection="1">
      <alignment vertical="center"/>
    </xf>
    <xf numFmtId="0" fontId="8" fillId="0" borderId="0" xfId="0" applyFont="1" applyFill="1" applyBorder="1" applyAlignment="1" applyProtection="1">
      <alignment horizontal="center" vertical="center"/>
    </xf>
    <xf numFmtId="164" fontId="8" fillId="0" borderId="0" xfId="0" applyNumberFormat="1" applyFont="1" applyFill="1" applyBorder="1" applyAlignment="1" applyProtection="1">
      <alignment horizontal="center" vertical="center"/>
    </xf>
    <xf numFmtId="0" fontId="12" fillId="13" borderId="16" xfId="0" applyFont="1" applyFill="1" applyBorder="1" applyAlignment="1" applyProtection="1">
      <alignment horizontal="center" vertical="center"/>
    </xf>
    <xf numFmtId="0" fontId="1" fillId="10" borderId="13" xfId="0" applyFont="1" applyFill="1" applyBorder="1" applyAlignment="1" applyProtection="1">
      <alignment horizontal="center" vertical="center" wrapText="1"/>
      <protection locked="0"/>
    </xf>
    <xf numFmtId="0" fontId="0" fillId="8" borderId="9" xfId="0" applyFill="1" applyBorder="1" applyAlignment="1">
      <alignment vertical="center"/>
    </xf>
    <xf numFmtId="164" fontId="0" fillId="9" borderId="16" xfId="0" applyNumberFormat="1" applyFill="1" applyBorder="1" applyAlignment="1">
      <alignment vertical="center"/>
    </xf>
    <xf numFmtId="0" fontId="2" fillId="0" borderId="16" xfId="0" applyFont="1" applyBorder="1" applyAlignment="1" applyProtection="1">
      <alignment horizontal="center" vertical="center"/>
    </xf>
    <xf numFmtId="0" fontId="2" fillId="10" borderId="16" xfId="0" applyFont="1" applyFill="1" applyBorder="1" applyAlignment="1" applyProtection="1">
      <alignment horizontal="center" vertical="center"/>
    </xf>
    <xf numFmtId="0" fontId="12" fillId="2" borderId="16" xfId="0" applyFont="1" applyFill="1" applyBorder="1" applyAlignment="1" applyProtection="1">
      <alignment horizontal="center" vertical="center"/>
    </xf>
    <xf numFmtId="0" fontId="2" fillId="8" borderId="11" xfId="0" applyFont="1" applyFill="1" applyBorder="1" applyAlignment="1" applyProtection="1">
      <alignment horizontal="center" vertical="center"/>
    </xf>
    <xf numFmtId="0" fontId="2" fillId="8" borderId="7" xfId="0" applyFont="1" applyFill="1" applyBorder="1" applyAlignment="1" applyProtection="1">
      <alignment horizontal="center" vertical="center"/>
    </xf>
    <xf numFmtId="0" fontId="2" fillId="8" borderId="15" xfId="0" applyFont="1" applyFill="1" applyBorder="1" applyAlignment="1" applyProtection="1">
      <alignment horizontal="center" vertical="center"/>
    </xf>
    <xf numFmtId="0" fontId="8" fillId="0" borderId="0" xfId="0" applyFont="1" applyFill="1" applyAlignment="1" applyProtection="1">
      <alignment vertical="center"/>
    </xf>
    <xf numFmtId="0" fontId="8" fillId="0" borderId="0" xfId="0" applyFont="1" applyFill="1" applyAlignment="1" applyProtection="1">
      <alignment horizontal="center" vertical="center"/>
    </xf>
    <xf numFmtId="164" fontId="9" fillId="0" borderId="0" xfId="0" applyNumberFormat="1" applyFont="1" applyFill="1" applyAlignment="1" applyProtection="1">
      <alignment horizontal="center" vertical="center"/>
    </xf>
    <xf numFmtId="164" fontId="8" fillId="0" borderId="0" xfId="0" applyNumberFormat="1" applyFont="1" applyFill="1" applyAlignment="1" applyProtection="1">
      <alignment horizontal="center" vertical="center"/>
    </xf>
    <xf numFmtId="0" fontId="0" fillId="14" borderId="0" xfId="0" applyFill="1" applyAlignment="1">
      <alignment horizontal="center" vertical="center"/>
    </xf>
    <xf numFmtId="164" fontId="8" fillId="0" borderId="0" xfId="0" applyNumberFormat="1" applyFont="1" applyFill="1" applyBorder="1" applyAlignment="1" applyProtection="1">
      <alignment vertical="center"/>
    </xf>
    <xf numFmtId="0" fontId="10" fillId="3" borderId="24" xfId="0" applyFont="1" applyFill="1" applyBorder="1" applyAlignment="1" applyProtection="1">
      <alignment horizontal="center" vertical="center" wrapText="1"/>
    </xf>
    <xf numFmtId="0" fontId="0" fillId="8" borderId="9" xfId="0" applyFill="1" applyBorder="1" applyAlignment="1">
      <alignment horizontal="center" vertical="center"/>
    </xf>
    <xf numFmtId="164" fontId="13" fillId="0" borderId="16" xfId="0" applyNumberFormat="1" applyFont="1" applyBorder="1" applyAlignment="1">
      <alignment horizontal="center" vertical="center"/>
    </xf>
    <xf numFmtId="0" fontId="13" fillId="0" borderId="16" xfId="0" applyFont="1" applyBorder="1" applyAlignment="1">
      <alignment horizontal="center" vertical="center"/>
    </xf>
    <xf numFmtId="164" fontId="17" fillId="0" borderId="16" xfId="0" applyNumberFormat="1" applyFont="1" applyBorder="1" applyAlignment="1">
      <alignment horizontal="center" vertical="center"/>
    </xf>
    <xf numFmtId="0" fontId="13" fillId="6" borderId="11" xfId="0" applyFont="1" applyFill="1" applyBorder="1" applyAlignment="1">
      <alignment horizontal="center" vertical="center"/>
    </xf>
    <xf numFmtId="0" fontId="13" fillId="6" borderId="18" xfId="0" applyFont="1" applyFill="1" applyBorder="1" applyAlignment="1">
      <alignment horizontal="center" vertical="center"/>
    </xf>
    <xf numFmtId="0" fontId="18" fillId="0" borderId="0" xfId="0" applyFont="1" applyFill="1" applyAlignment="1" applyProtection="1">
      <alignment vertical="center"/>
    </xf>
    <xf numFmtId="0" fontId="0" fillId="0" borderId="14" xfId="0" applyFill="1" applyBorder="1" applyAlignment="1">
      <alignment vertical="center"/>
    </xf>
    <xf numFmtId="0" fontId="0" fillId="0" borderId="0" xfId="0" applyFill="1" applyBorder="1" applyAlignment="1">
      <alignment vertical="center"/>
    </xf>
    <xf numFmtId="0" fontId="0" fillId="0" borderId="10" xfId="0" applyFill="1" applyBorder="1" applyAlignment="1">
      <alignment vertical="center"/>
    </xf>
    <xf numFmtId="0" fontId="2" fillId="0" borderId="0" xfId="0" applyFont="1" applyFill="1" applyAlignment="1" applyProtection="1">
      <alignment horizontal="center" vertical="center"/>
    </xf>
    <xf numFmtId="0" fontId="0" fillId="0" borderId="0" xfId="0" applyFill="1" applyAlignment="1">
      <alignment horizontal="center" vertical="center"/>
    </xf>
    <xf numFmtId="0" fontId="0" fillId="0" borderId="0" xfId="0" applyFill="1" applyAlignment="1">
      <alignment vertical="center"/>
    </xf>
    <xf numFmtId="0" fontId="0" fillId="0" borderId="6" xfId="0" applyFill="1" applyBorder="1" applyAlignment="1">
      <alignment vertical="center"/>
    </xf>
    <xf numFmtId="0" fontId="0" fillId="0" borderId="16" xfId="0" applyFill="1" applyBorder="1" applyAlignment="1">
      <alignment horizontal="center" vertical="center"/>
    </xf>
    <xf numFmtId="0" fontId="0" fillId="0" borderId="16" xfId="0" applyFill="1" applyBorder="1" applyAlignment="1">
      <alignment vertical="center"/>
    </xf>
    <xf numFmtId="0" fontId="2" fillId="0" borderId="16" xfId="0" applyFont="1" applyFill="1" applyBorder="1" applyAlignment="1" applyProtection="1">
      <alignment horizontal="center" vertical="center"/>
    </xf>
    <xf numFmtId="0" fontId="0" fillId="0" borderId="13" xfId="0" applyFill="1" applyBorder="1" applyAlignment="1">
      <alignment horizontal="center" vertical="center"/>
    </xf>
    <xf numFmtId="0" fontId="0" fillId="0" borderId="1" xfId="0" applyFill="1" applyBorder="1" applyAlignment="1">
      <alignment vertical="center"/>
    </xf>
    <xf numFmtId="0" fontId="0" fillId="0" borderId="13" xfId="0" applyFill="1" applyBorder="1" applyAlignment="1">
      <alignment vertical="center"/>
    </xf>
    <xf numFmtId="0" fontId="0" fillId="14" borderId="0" xfId="0" applyFill="1" applyAlignment="1">
      <alignment vertical="center"/>
    </xf>
    <xf numFmtId="164" fontId="0" fillId="8" borderId="9" xfId="0" applyNumberFormat="1" applyFill="1" applyBorder="1" applyAlignment="1">
      <alignment horizontal="center" vertical="center"/>
    </xf>
    <xf numFmtId="164" fontId="0" fillId="8" borderId="9" xfId="0" applyNumberFormat="1" applyFill="1" applyBorder="1" applyAlignment="1">
      <alignment vertical="center"/>
    </xf>
    <xf numFmtId="0" fontId="0" fillId="8" borderId="17" xfId="0" applyFill="1" applyBorder="1" applyAlignment="1">
      <alignment horizontal="center" vertical="center"/>
    </xf>
    <xf numFmtId="0" fontId="0" fillId="14" borderId="16" xfId="0" applyFill="1" applyBorder="1" applyAlignment="1">
      <alignment horizontal="center" vertical="center"/>
    </xf>
    <xf numFmtId="164" fontId="0" fillId="14" borderId="16" xfId="0" applyNumberFormat="1" applyFill="1" applyBorder="1" applyAlignment="1">
      <alignment horizontal="center" vertical="center"/>
    </xf>
    <xf numFmtId="0" fontId="0" fillId="14" borderId="9" xfId="0" applyFill="1" applyBorder="1" applyAlignment="1">
      <alignment horizontal="center" vertical="center"/>
    </xf>
    <xf numFmtId="164" fontId="0" fillId="0" borderId="17" xfId="0" applyNumberFormat="1" applyBorder="1" applyAlignment="1">
      <alignment horizontal="center" vertical="center"/>
    </xf>
    <xf numFmtId="0" fontId="0" fillId="0" borderId="11" xfId="0" applyFill="1" applyBorder="1" applyAlignment="1">
      <alignment vertical="center"/>
    </xf>
    <xf numFmtId="164" fontId="0" fillId="0" borderId="11" xfId="0" applyNumberFormat="1" applyFill="1" applyBorder="1" applyAlignment="1">
      <alignment vertical="center"/>
    </xf>
    <xf numFmtId="0" fontId="2" fillId="0" borderId="11" xfId="0" applyFont="1" applyFill="1" applyBorder="1" applyAlignment="1" applyProtection="1">
      <alignment horizontal="center" vertical="center"/>
    </xf>
    <xf numFmtId="0" fontId="0" fillId="0" borderId="11" xfId="0" applyFill="1" applyBorder="1" applyAlignment="1">
      <alignment horizontal="center" vertical="center"/>
    </xf>
    <xf numFmtId="164" fontId="0" fillId="0" borderId="11" xfId="0" applyNumberFormat="1" applyFill="1" applyBorder="1" applyAlignment="1">
      <alignment horizontal="center" vertical="center"/>
    </xf>
    <xf numFmtId="164" fontId="0" fillId="0" borderId="0" xfId="0" applyNumberFormat="1" applyFill="1" applyBorder="1" applyAlignment="1">
      <alignment vertical="center"/>
    </xf>
    <xf numFmtId="0" fontId="2" fillId="0" borderId="0" xfId="0" applyFont="1" applyFill="1" applyBorder="1" applyAlignment="1" applyProtection="1">
      <alignment horizontal="center" vertical="center"/>
    </xf>
    <xf numFmtId="0" fontId="0" fillId="0" borderId="0" xfId="0" applyFill="1" applyBorder="1" applyAlignment="1">
      <alignment horizontal="center" vertical="center"/>
    </xf>
    <xf numFmtId="164" fontId="0" fillId="0" borderId="0" xfId="0" applyNumberFormat="1" applyFill="1" applyBorder="1" applyAlignment="1">
      <alignment horizontal="center" vertical="center"/>
    </xf>
    <xf numFmtId="0" fontId="0" fillId="3" borderId="18" xfId="0" applyFill="1" applyBorder="1" applyAlignment="1">
      <alignment vertical="center"/>
    </xf>
    <xf numFmtId="164" fontId="0" fillId="3" borderId="18" xfId="0" applyNumberFormat="1" applyFill="1" applyBorder="1" applyAlignment="1">
      <alignment vertical="center"/>
    </xf>
    <xf numFmtId="0" fontId="2" fillId="3" borderId="18" xfId="0" applyFont="1" applyFill="1" applyBorder="1" applyAlignment="1" applyProtection="1">
      <alignment horizontal="center" vertical="center"/>
    </xf>
    <xf numFmtId="0" fontId="0" fillId="3" borderId="18" xfId="0" applyFill="1" applyBorder="1" applyAlignment="1">
      <alignment horizontal="center" vertical="center"/>
    </xf>
    <xf numFmtId="164" fontId="0" fillId="3" borderId="18" xfId="0" applyNumberFormat="1" applyFill="1" applyBorder="1" applyAlignment="1">
      <alignment horizontal="center" vertical="center"/>
    </xf>
    <xf numFmtId="0" fontId="1" fillId="3" borderId="16" xfId="0" applyFont="1" applyFill="1" applyBorder="1" applyAlignment="1" applyProtection="1">
      <alignment horizontal="center" vertical="center" wrapText="1"/>
      <protection locked="0"/>
    </xf>
    <xf numFmtId="0" fontId="0" fillId="3" borderId="16" xfId="0" applyFill="1" applyBorder="1" applyAlignment="1">
      <alignment horizontal="center" vertical="center"/>
    </xf>
    <xf numFmtId="0" fontId="0" fillId="14" borderId="9" xfId="0" applyFill="1" applyBorder="1" applyAlignment="1">
      <alignment vertical="center"/>
    </xf>
    <xf numFmtId="0" fontId="1" fillId="3" borderId="24" xfId="0" applyFont="1" applyFill="1" applyBorder="1" applyAlignment="1" applyProtection="1">
      <alignment horizontal="center" vertical="center" wrapText="1"/>
      <protection locked="0"/>
    </xf>
    <xf numFmtId="0" fontId="0" fillId="8" borderId="16" xfId="0" applyFill="1" applyBorder="1" applyAlignment="1">
      <alignment horizontal="center" vertical="center"/>
    </xf>
    <xf numFmtId="164" fontId="0" fillId="8" borderId="16" xfId="0" applyNumberFormat="1" applyFill="1" applyBorder="1" applyAlignment="1">
      <alignment horizontal="center" vertical="center"/>
    </xf>
    <xf numFmtId="0" fontId="2" fillId="8" borderId="10" xfId="0" applyFont="1" applyFill="1" applyBorder="1" applyAlignment="1" applyProtection="1">
      <alignment horizontal="center" vertical="center"/>
    </xf>
    <xf numFmtId="0" fontId="2" fillId="8" borderId="16" xfId="0" applyFont="1" applyFill="1" applyBorder="1" applyAlignment="1" applyProtection="1">
      <alignment horizontal="center" vertical="center"/>
    </xf>
    <xf numFmtId="164" fontId="0" fillId="8" borderId="16" xfId="0" applyNumberFormat="1" applyFill="1" applyBorder="1" applyAlignment="1">
      <alignment vertical="center"/>
    </xf>
    <xf numFmtId="164" fontId="0" fillId="15" borderId="16" xfId="0" applyNumberFormat="1" applyFill="1" applyBorder="1" applyAlignment="1">
      <alignment horizontal="center" vertical="center"/>
    </xf>
    <xf numFmtId="0" fontId="2" fillId="11" borderId="16" xfId="0" applyFont="1" applyFill="1" applyBorder="1" applyAlignment="1" applyProtection="1">
      <alignment horizontal="center" vertical="center"/>
    </xf>
    <xf numFmtId="0" fontId="14" fillId="3" borderId="16" xfId="0" applyFont="1" applyFill="1" applyBorder="1" applyAlignment="1">
      <alignment horizontal="center" vertical="center"/>
    </xf>
    <xf numFmtId="164" fontId="14" fillId="3" borderId="16" xfId="0" applyNumberFormat="1" applyFont="1" applyFill="1" applyBorder="1" applyAlignment="1">
      <alignment horizontal="center" vertical="center"/>
    </xf>
    <xf numFmtId="0" fontId="15" fillId="14" borderId="9" xfId="0" applyFont="1" applyFill="1" applyBorder="1" applyAlignment="1">
      <alignment vertical="center"/>
    </xf>
    <xf numFmtId="0" fontId="14" fillId="3" borderId="9" xfId="0" applyFont="1" applyFill="1" applyBorder="1" applyAlignment="1">
      <alignment horizontal="center" vertical="center"/>
    </xf>
    <xf numFmtId="0" fontId="7" fillId="0" borderId="0" xfId="0" applyFont="1" applyFill="1" applyAlignment="1">
      <alignment vertical="center"/>
    </xf>
    <xf numFmtId="0" fontId="7" fillId="0" borderId="14" xfId="0" applyFont="1" applyFill="1" applyBorder="1" applyAlignment="1">
      <alignment vertical="center"/>
    </xf>
    <xf numFmtId="0" fontId="7" fillId="0" borderId="0" xfId="0" applyFont="1" applyFill="1" applyBorder="1" applyAlignment="1">
      <alignment vertical="center"/>
    </xf>
    <xf numFmtId="0" fontId="7" fillId="0" borderId="10" xfId="0" applyFont="1" applyFill="1" applyBorder="1" applyAlignment="1">
      <alignment vertical="center"/>
    </xf>
    <xf numFmtId="0" fontId="2" fillId="11" borderId="0" xfId="0" applyFont="1" applyFill="1" applyBorder="1" applyAlignment="1" applyProtection="1">
      <alignment horizontal="center" vertical="center"/>
    </xf>
    <xf numFmtId="0" fontId="14" fillId="3" borderId="0" xfId="0" applyFont="1" applyFill="1" applyBorder="1" applyAlignment="1">
      <alignment horizontal="center" vertical="center"/>
    </xf>
    <xf numFmtId="164" fontId="14" fillId="3" borderId="0" xfId="0" applyNumberFormat="1" applyFont="1" applyFill="1" applyBorder="1" applyAlignment="1">
      <alignment horizontal="center" vertical="center"/>
    </xf>
    <xf numFmtId="0" fontId="15" fillId="14" borderId="0" xfId="0" applyFont="1" applyFill="1" applyBorder="1" applyAlignment="1">
      <alignment vertical="center"/>
    </xf>
    <xf numFmtId="0" fontId="0" fillId="9" borderId="6" xfId="0" applyFill="1" applyBorder="1" applyAlignment="1">
      <alignment vertical="center"/>
    </xf>
    <xf numFmtId="0" fontId="0" fillId="9" borderId="0" xfId="0" applyFill="1" applyBorder="1" applyAlignment="1">
      <alignment vertical="center"/>
    </xf>
    <xf numFmtId="0" fontId="0" fillId="9" borderId="10" xfId="0" applyFill="1" applyBorder="1" applyAlignment="1">
      <alignment vertical="center"/>
    </xf>
    <xf numFmtId="0" fontId="2" fillId="0" borderId="0" xfId="0" applyFont="1" applyAlignment="1" applyProtection="1">
      <alignment horizontal="center" vertical="center"/>
    </xf>
    <xf numFmtId="0" fontId="2" fillId="10" borderId="0" xfId="0" applyFont="1" applyFill="1" applyAlignment="1" applyProtection="1">
      <alignment horizontal="center" vertical="center"/>
    </xf>
    <xf numFmtId="0" fontId="0" fillId="9" borderId="14" xfId="0" applyFill="1" applyBorder="1" applyAlignment="1">
      <alignment vertical="center"/>
    </xf>
    <xf numFmtId="0" fontId="0" fillId="12" borderId="0" xfId="0" applyFill="1" applyAlignment="1">
      <alignment horizontal="center" vertical="center"/>
    </xf>
    <xf numFmtId="0" fontId="8" fillId="3" borderId="0" xfId="0" applyFont="1" applyFill="1" applyBorder="1" applyAlignment="1" applyProtection="1">
      <alignment vertical="center"/>
    </xf>
    <xf numFmtId="0" fontId="16" fillId="3" borderId="0" xfId="0" applyFont="1" applyFill="1" applyBorder="1" applyAlignment="1" applyProtection="1">
      <alignment horizontal="center" vertical="center"/>
    </xf>
    <xf numFmtId="0" fontId="8" fillId="3" borderId="0" xfId="0" applyFont="1" applyFill="1" applyBorder="1" applyAlignment="1" applyProtection="1">
      <alignment horizontal="center" vertical="center"/>
    </xf>
    <xf numFmtId="164" fontId="8" fillId="3" borderId="0" xfId="0" applyNumberFormat="1" applyFont="1" applyFill="1" applyBorder="1" applyAlignment="1" applyProtection="1">
      <alignment horizontal="center" vertical="center"/>
    </xf>
    <xf numFmtId="0" fontId="0" fillId="0" borderId="0" xfId="0" applyFill="1" applyAlignment="1">
      <alignment horizontal="center" vertical="center"/>
    </xf>
    <xf numFmtId="164" fontId="6" fillId="7" borderId="16" xfId="0" applyNumberFormat="1" applyFont="1" applyFill="1" applyBorder="1" applyAlignment="1" applyProtection="1">
      <alignment horizontal="center" vertical="center" shrinkToFit="1"/>
    </xf>
    <xf numFmtId="164" fontId="0" fillId="14" borderId="9" xfId="0" applyNumberFormat="1" applyFill="1" applyBorder="1" applyAlignment="1">
      <alignment horizontal="center" vertical="center"/>
    </xf>
    <xf numFmtId="164" fontId="15" fillId="14" borderId="9" xfId="0" applyNumberFormat="1" applyFont="1" applyFill="1" applyBorder="1" applyAlignment="1">
      <alignment horizontal="center" vertical="center"/>
    </xf>
    <xf numFmtId="164" fontId="15" fillId="14" borderId="0" xfId="0" applyNumberFormat="1" applyFont="1" applyFill="1" applyBorder="1" applyAlignment="1">
      <alignment horizontal="center" vertical="center"/>
    </xf>
    <xf numFmtId="0" fontId="0" fillId="11" borderId="0" xfId="0" applyFill="1" applyAlignment="1">
      <alignment horizontal="center" vertical="center"/>
    </xf>
    <xf numFmtId="164" fontId="0" fillId="8" borderId="17" xfId="0" applyNumberFormat="1" applyFill="1" applyBorder="1" applyAlignment="1">
      <alignment horizontal="center" vertical="center"/>
    </xf>
    <xf numFmtId="164" fontId="0" fillId="11" borderId="0" xfId="0" applyNumberFormat="1" applyFill="1" applyAlignment="1">
      <alignment horizontal="center" vertical="center"/>
    </xf>
    <xf numFmtId="164" fontId="0" fillId="8" borderId="0" xfId="0" applyNumberFormat="1" applyFill="1" applyAlignment="1">
      <alignment horizontal="center" vertical="center"/>
    </xf>
    <xf numFmtId="164" fontId="7" fillId="11" borderId="0" xfId="0" applyNumberFormat="1" applyFont="1" applyFill="1" applyAlignment="1">
      <alignment horizontal="center" vertical="center"/>
    </xf>
    <xf numFmtId="164" fontId="0" fillId="12" borderId="0" xfId="0" applyNumberFormat="1" applyFill="1" applyAlignment="1">
      <alignment horizontal="center" vertical="center"/>
    </xf>
    <xf numFmtId="0" fontId="0" fillId="12" borderId="0" xfId="0" applyNumberFormat="1" applyFill="1" applyAlignment="1">
      <alignment horizontal="center" vertical="center"/>
    </xf>
    <xf numFmtId="0" fontId="19" fillId="12" borderId="0" xfId="0" applyFont="1" applyFill="1" applyAlignment="1">
      <alignment horizontal="center" vertical="center"/>
    </xf>
    <xf numFmtId="0" fontId="2" fillId="8" borderId="8" xfId="0" applyFont="1" applyFill="1" applyBorder="1" applyAlignment="1" applyProtection="1">
      <alignment horizontal="left" vertical="center"/>
    </xf>
    <xf numFmtId="0" fontId="6" fillId="0" borderId="9" xfId="0" applyFont="1" applyFill="1" applyBorder="1" applyAlignment="1" applyProtection="1">
      <alignment horizontal="left" vertical="center"/>
    </xf>
    <xf numFmtId="0" fontId="8" fillId="0" borderId="0" xfId="1" applyFont="1" applyFill="1" applyProtection="1"/>
    <xf numFmtId="0" fontId="24" fillId="0" borderId="0" xfId="1" applyFont="1" applyFill="1" applyBorder="1" applyAlignment="1" applyProtection="1">
      <alignment horizontal="right" vertical="center"/>
    </xf>
    <xf numFmtId="0" fontId="24" fillId="0" borderId="0" xfId="1" applyFont="1" applyFill="1" applyAlignment="1" applyProtection="1">
      <alignment horizontal="left" wrapText="1" indent="1"/>
    </xf>
    <xf numFmtId="0" fontId="26" fillId="0" borderId="0" xfId="1" applyFont="1" applyFill="1" applyBorder="1" applyAlignment="1" applyProtection="1"/>
    <xf numFmtId="0" fontId="24" fillId="0" borderId="0" xfId="1" applyFont="1" applyFill="1" applyBorder="1" applyAlignment="1" applyProtection="1">
      <alignment vertical="center" wrapText="1"/>
    </xf>
    <xf numFmtId="0" fontId="8" fillId="0" borderId="0" xfId="1" applyNumberFormat="1" applyFont="1" applyFill="1" applyBorder="1" applyAlignment="1" applyProtection="1">
      <alignment horizontal="center"/>
    </xf>
    <xf numFmtId="9" fontId="8" fillId="0" borderId="0" xfId="1" applyNumberFormat="1" applyFont="1" applyFill="1" applyProtection="1"/>
    <xf numFmtId="0" fontId="29" fillId="0" borderId="35" xfId="1" applyFont="1" applyFill="1" applyBorder="1" applyAlignment="1" applyProtection="1">
      <alignment horizontal="center" vertical="center"/>
    </xf>
    <xf numFmtId="0" fontId="29" fillId="0" borderId="0" xfId="1" applyFont="1" applyFill="1" applyBorder="1" applyAlignment="1" applyProtection="1">
      <alignment horizontal="center" vertical="center"/>
    </xf>
    <xf numFmtId="0" fontId="8" fillId="0" borderId="0" xfId="1" applyNumberFormat="1" applyFont="1" applyFill="1" applyBorder="1" applyAlignment="1" applyProtection="1">
      <alignment horizontal="center" vertical="center"/>
    </xf>
    <xf numFmtId="9" fontId="8" fillId="0" borderId="36" xfId="1" applyNumberFormat="1" applyFont="1" applyFill="1" applyBorder="1" applyProtection="1"/>
    <xf numFmtId="0" fontId="8" fillId="0" borderId="0" xfId="1" applyFont="1" applyFill="1" applyBorder="1" applyProtection="1"/>
    <xf numFmtId="0" fontId="34" fillId="0" borderId="0" xfId="1" applyFont="1" applyFill="1" applyBorder="1" applyAlignment="1" applyProtection="1">
      <alignment horizontal="center" vertical="center"/>
      <protection locked="0"/>
    </xf>
    <xf numFmtId="0" fontId="35" fillId="4" borderId="52" xfId="1" applyFont="1" applyFill="1" applyBorder="1" applyAlignment="1" applyProtection="1"/>
    <xf numFmtId="0" fontId="35" fillId="0" borderId="0" xfId="1" applyFont="1" applyFill="1" applyProtection="1"/>
    <xf numFmtId="0" fontId="35" fillId="0" borderId="0" xfId="1" applyFont="1" applyFill="1" applyBorder="1" applyProtection="1"/>
    <xf numFmtId="0" fontId="8" fillId="0" borderId="0" xfId="1" applyFont="1" applyFill="1" applyBorder="1" applyAlignment="1" applyProtection="1"/>
    <xf numFmtId="0" fontId="35" fillId="4" borderId="53" xfId="1" applyFont="1" applyFill="1" applyBorder="1" applyAlignment="1" applyProtection="1"/>
    <xf numFmtId="0" fontId="36" fillId="4" borderId="35" xfId="1" applyFont="1" applyFill="1" applyBorder="1" applyAlignment="1" applyProtection="1">
      <alignment horizontal="center" vertical="center"/>
    </xf>
    <xf numFmtId="0" fontId="36" fillId="8" borderId="0" xfId="1" applyFont="1" applyFill="1" applyBorder="1" applyAlignment="1" applyProtection="1">
      <alignment horizontal="center" vertical="center"/>
    </xf>
    <xf numFmtId="0" fontId="8" fillId="4" borderId="46" xfId="1" applyFont="1" applyFill="1" applyBorder="1" applyAlignment="1" applyProtection="1"/>
    <xf numFmtId="0" fontId="8" fillId="4" borderId="48" xfId="1" applyFont="1" applyFill="1" applyBorder="1" applyAlignment="1" applyProtection="1"/>
    <xf numFmtId="0" fontId="24" fillId="0" borderId="0" xfId="1" applyFont="1" applyFill="1" applyBorder="1" applyAlignment="1" applyProtection="1">
      <alignment horizontal="left" vertical="center" wrapText="1"/>
    </xf>
    <xf numFmtId="0" fontId="8" fillId="0" borderId="35" xfId="1" applyFont="1" applyFill="1" applyBorder="1" applyProtection="1"/>
    <xf numFmtId="0" fontId="8" fillId="0" borderId="0" xfId="1" applyFont="1" applyFill="1" applyBorder="1" applyAlignment="1" applyProtection="1">
      <alignment vertical="center"/>
    </xf>
    <xf numFmtId="0" fontId="8" fillId="0" borderId="36" xfId="1" applyFont="1" applyFill="1" applyBorder="1" applyProtection="1"/>
    <xf numFmtId="0" fontId="24" fillId="0" borderId="36" xfId="1" applyFont="1" applyFill="1" applyBorder="1" applyAlignment="1" applyProtection="1">
      <alignment horizontal="center" vertical="center"/>
    </xf>
    <xf numFmtId="0" fontId="24" fillId="0" borderId="0" xfId="1" applyFont="1" applyFill="1" applyBorder="1" applyAlignment="1" applyProtection="1">
      <alignment horizontal="center" vertical="center"/>
    </xf>
    <xf numFmtId="0" fontId="8" fillId="0" borderId="36" xfId="1" applyFont="1" applyFill="1" applyBorder="1" applyAlignment="1" applyProtection="1">
      <alignment horizontal="left"/>
    </xf>
    <xf numFmtId="0" fontId="39" fillId="0" borderId="0" xfId="1" applyFont="1" applyFill="1" applyBorder="1" applyAlignment="1" applyProtection="1">
      <alignment horizontal="center"/>
    </xf>
    <xf numFmtId="6" fontId="8" fillId="0" borderId="36" xfId="1" applyNumberFormat="1" applyFont="1" applyFill="1" applyBorder="1" applyAlignment="1" applyProtection="1">
      <alignment horizontal="left"/>
    </xf>
    <xf numFmtId="0" fontId="8" fillId="0" borderId="0" xfId="1" applyFont="1" applyFill="1" applyBorder="1" applyAlignment="1" applyProtection="1">
      <alignment wrapText="1"/>
    </xf>
    <xf numFmtId="0" fontId="8" fillId="0" borderId="46" xfId="1" applyFont="1" applyFill="1" applyBorder="1" applyProtection="1"/>
    <xf numFmtId="0" fontId="8" fillId="0" borderId="48" xfId="1" applyFont="1" applyFill="1" applyBorder="1" applyProtection="1"/>
    <xf numFmtId="0" fontId="8" fillId="0" borderId="48" xfId="1" applyFont="1" applyFill="1" applyBorder="1" applyAlignment="1" applyProtection="1">
      <alignment wrapText="1"/>
    </xf>
    <xf numFmtId="0" fontId="8" fillId="0" borderId="57" xfId="1" applyFont="1" applyFill="1" applyBorder="1" applyProtection="1"/>
    <xf numFmtId="0" fontId="37" fillId="0" borderId="0" xfId="1" applyFont="1" applyFill="1" applyBorder="1" applyAlignment="1" applyProtection="1">
      <alignment horizontal="left" vertical="center" indent="1"/>
    </xf>
    <xf numFmtId="0" fontId="37" fillId="0" borderId="0" xfId="1" applyFont="1" applyFill="1" applyBorder="1" applyAlignment="1" applyProtection="1">
      <alignment horizontal="left" wrapText="1" indent="1"/>
    </xf>
    <xf numFmtId="0" fontId="37" fillId="0" borderId="0" xfId="1" applyFont="1" applyFill="1" applyBorder="1" applyAlignment="1" applyProtection="1">
      <alignment horizontal="left" indent="1"/>
    </xf>
    <xf numFmtId="0" fontId="37" fillId="0" borderId="36" xfId="1" applyFont="1" applyFill="1" applyBorder="1" applyAlignment="1" applyProtection="1">
      <alignment horizontal="left" indent="1"/>
    </xf>
    <xf numFmtId="0" fontId="27" fillId="0" borderId="64" xfId="1" applyFont="1" applyFill="1" applyBorder="1" applyAlignment="1" applyProtection="1">
      <alignment horizontal="center" vertical="center"/>
    </xf>
    <xf numFmtId="0" fontId="27" fillId="0" borderId="9" xfId="1" applyFont="1" applyFill="1" applyBorder="1" applyAlignment="1" applyProtection="1">
      <alignment horizontal="center" vertical="center"/>
    </xf>
    <xf numFmtId="0" fontId="28" fillId="0" borderId="9" xfId="1" applyFont="1" applyFill="1" applyBorder="1" applyAlignment="1" applyProtection="1">
      <alignment horizontal="left" vertical="center" wrapText="1" indent="1"/>
    </xf>
    <xf numFmtId="0" fontId="28" fillId="0" borderId="45" xfId="1" applyFont="1" applyFill="1" applyBorder="1" applyAlignment="1" applyProtection="1">
      <alignment horizontal="left" vertical="center" wrapText="1" indent="1"/>
    </xf>
    <xf numFmtId="0" fontId="30" fillId="0" borderId="38" xfId="1" applyFont="1" applyFill="1" applyBorder="1" applyAlignment="1" applyProtection="1">
      <alignment horizontal="center"/>
    </xf>
    <xf numFmtId="0" fontId="30" fillId="0" borderId="40" xfId="1" applyFont="1" applyFill="1" applyBorder="1" applyAlignment="1" applyProtection="1">
      <alignment horizontal="center"/>
    </xf>
    <xf numFmtId="0" fontId="39" fillId="0" borderId="0" xfId="1" applyFont="1" applyFill="1" applyAlignment="1" applyProtection="1">
      <alignment horizontal="right" vertical="center"/>
    </xf>
    <xf numFmtId="0" fontId="9" fillId="0" borderId="0" xfId="1" applyFont="1" applyFill="1" applyAlignment="1" applyProtection="1">
      <alignment vertical="center"/>
    </xf>
    <xf numFmtId="0" fontId="8" fillId="0" borderId="0" xfId="1" applyFont="1" applyFill="1" applyAlignment="1" applyProtection="1">
      <alignment vertical="center"/>
    </xf>
    <xf numFmtId="0" fontId="32" fillId="20" borderId="11" xfId="1" applyFont="1" applyFill="1" applyBorder="1" applyAlignment="1">
      <alignment horizontal="right" vertical="center" wrapText="1"/>
    </xf>
    <xf numFmtId="0" fontId="32" fillId="20" borderId="0" xfId="1" applyFont="1" applyFill="1" applyBorder="1" applyAlignment="1">
      <alignment horizontal="right" vertical="center" wrapText="1"/>
    </xf>
    <xf numFmtId="0" fontId="32" fillId="20" borderId="18" xfId="1" applyFont="1" applyFill="1" applyBorder="1" applyAlignment="1">
      <alignment horizontal="right" vertical="center" wrapText="1"/>
    </xf>
    <xf numFmtId="0" fontId="32" fillId="20" borderId="44" xfId="1" applyFont="1" applyFill="1" applyBorder="1" applyAlignment="1">
      <alignment horizontal="right" vertical="center" wrapText="1"/>
    </xf>
    <xf numFmtId="0" fontId="32" fillId="20" borderId="48" xfId="1" applyFont="1" applyFill="1" applyBorder="1" applyAlignment="1">
      <alignment horizontal="right" vertical="center" wrapText="1"/>
    </xf>
    <xf numFmtId="0" fontId="42" fillId="0" borderId="0" xfId="1" applyFont="1" applyFill="1" applyBorder="1" applyAlignment="1" applyProtection="1">
      <alignment horizontal="center" vertical="center"/>
    </xf>
    <xf numFmtId="0" fontId="42" fillId="7" borderId="14" xfId="1" applyFont="1" applyFill="1" applyBorder="1" applyAlignment="1" applyProtection="1">
      <alignment horizontal="center" vertical="center" wrapText="1"/>
    </xf>
    <xf numFmtId="0" fontId="42" fillId="7" borderId="0" xfId="1" applyFont="1" applyFill="1" applyBorder="1" applyAlignment="1" applyProtection="1">
      <alignment horizontal="center" vertical="center" wrapText="1"/>
    </xf>
    <xf numFmtId="0" fontId="42" fillId="7" borderId="10" xfId="1" applyFont="1" applyFill="1" applyBorder="1" applyAlignment="1" applyProtection="1">
      <alignment horizontal="center" vertical="center" wrapText="1"/>
    </xf>
    <xf numFmtId="0" fontId="37" fillId="22" borderId="5" xfId="1" applyFont="1" applyFill="1" applyBorder="1" applyAlignment="1" applyProtection="1">
      <alignment horizontal="center" vertical="center" wrapText="1"/>
    </xf>
    <xf numFmtId="0" fontId="37" fillId="22" borderId="15" xfId="1" applyFont="1" applyFill="1" applyBorder="1" applyAlignment="1" applyProtection="1">
      <alignment horizontal="left" vertical="center" wrapText="1" indent="1"/>
    </xf>
    <xf numFmtId="0" fontId="37" fillId="22" borderId="7" xfId="1" applyFont="1" applyFill="1" applyBorder="1" applyAlignment="1" applyProtection="1">
      <alignment horizontal="center" vertical="center" wrapText="1"/>
    </xf>
    <xf numFmtId="0" fontId="42" fillId="22" borderId="7" xfId="1" applyFont="1" applyFill="1" applyBorder="1" applyAlignment="1" applyProtection="1">
      <alignment horizontal="center" vertical="center" wrapText="1"/>
    </xf>
    <xf numFmtId="0" fontId="38" fillId="0" borderId="0" xfId="1" applyFont="1" applyFill="1" applyBorder="1" applyAlignment="1" applyProtection="1">
      <alignment horizontal="left" vertical="center" wrapText="1"/>
    </xf>
    <xf numFmtId="0" fontId="0" fillId="0" borderId="59" xfId="0" applyBorder="1" applyAlignment="1"/>
    <xf numFmtId="0" fontId="0" fillId="0" borderId="59" xfId="0" applyBorder="1" applyAlignment="1">
      <alignment horizontal="center"/>
    </xf>
    <xf numFmtId="0" fontId="0" fillId="0" borderId="0" xfId="0" applyBorder="1" applyAlignment="1">
      <alignment horizontal="center"/>
    </xf>
    <xf numFmtId="0" fontId="0" fillId="0" borderId="60" xfId="0" applyBorder="1" applyAlignment="1"/>
    <xf numFmtId="0" fontId="0" fillId="0" borderId="66" xfId="0" applyBorder="1" applyAlignment="1"/>
    <xf numFmtId="0" fontId="0" fillId="0" borderId="62" xfId="0" applyBorder="1" applyAlignment="1"/>
    <xf numFmtId="0" fontId="0" fillId="0" borderId="63" xfId="0" applyBorder="1" applyAlignment="1"/>
    <xf numFmtId="0" fontId="0" fillId="0" borderId="58" xfId="0" applyBorder="1" applyAlignment="1">
      <alignment horizontal="center"/>
    </xf>
    <xf numFmtId="0" fontId="0" fillId="0" borderId="65" xfId="0" applyBorder="1" applyAlignment="1">
      <alignment horizontal="center"/>
    </xf>
    <xf numFmtId="0" fontId="0" fillId="0" borderId="61" xfId="0" applyBorder="1" applyAlignment="1">
      <alignment horizontal="center"/>
    </xf>
    <xf numFmtId="0" fontId="0" fillId="0" borderId="62" xfId="0" applyBorder="1" applyAlignment="1">
      <alignment horizontal="center"/>
    </xf>
    <xf numFmtId="8" fontId="0" fillId="0" borderId="0" xfId="0" applyNumberFormat="1" applyBorder="1" applyAlignment="1">
      <alignment horizontal="center"/>
    </xf>
    <xf numFmtId="0" fontId="14" fillId="23" borderId="5" xfId="0" applyFont="1" applyFill="1" applyBorder="1" applyAlignment="1">
      <alignment horizontal="center" vertical="center"/>
    </xf>
    <xf numFmtId="0" fontId="13" fillId="0" borderId="7" xfId="0" applyFont="1" applyBorder="1" applyAlignment="1">
      <alignment horizontal="center" vertical="center"/>
    </xf>
    <xf numFmtId="8" fontId="13" fillId="0" borderId="7" xfId="0" applyNumberFormat="1" applyFont="1" applyBorder="1" applyAlignment="1">
      <alignment horizontal="center" vertical="center"/>
    </xf>
    <xf numFmtId="0" fontId="13" fillId="0" borderId="15" xfId="0" applyFont="1" applyBorder="1" applyAlignment="1">
      <alignment horizontal="center" vertical="center"/>
    </xf>
    <xf numFmtId="8" fontId="13" fillId="0" borderId="15" xfId="0" applyNumberFormat="1" applyFont="1" applyBorder="1" applyAlignment="1">
      <alignment horizontal="center" vertical="center"/>
    </xf>
    <xf numFmtId="0" fontId="30" fillId="22" borderId="7" xfId="1" applyFont="1" applyFill="1" applyBorder="1" applyAlignment="1" applyProtection="1">
      <alignment horizontal="center" vertical="center" wrapText="1"/>
    </xf>
    <xf numFmtId="0" fontId="6" fillId="7" borderId="7" xfId="0" applyFont="1" applyFill="1" applyBorder="1" applyAlignment="1" applyProtection="1">
      <alignment horizontal="left" vertical="center"/>
    </xf>
    <xf numFmtId="0" fontId="6" fillId="0" borderId="16" xfId="0" applyFont="1" applyFill="1" applyBorder="1" applyAlignment="1" applyProtection="1">
      <alignment horizontal="left" vertical="center"/>
    </xf>
    <xf numFmtId="0" fontId="7" fillId="0" borderId="11" xfId="0" applyFont="1" applyFill="1" applyBorder="1" applyAlignment="1">
      <alignment vertical="center"/>
    </xf>
    <xf numFmtId="0" fontId="2" fillId="0" borderId="12" xfId="0" applyFont="1" applyFill="1" applyBorder="1" applyAlignment="1" applyProtection="1">
      <alignment horizontal="center" vertical="center"/>
    </xf>
    <xf numFmtId="0" fontId="0" fillId="8" borderId="9" xfId="0" applyFill="1" applyBorder="1" applyAlignment="1">
      <alignment horizontal="center" vertical="center"/>
    </xf>
    <xf numFmtId="0" fontId="0" fillId="15" borderId="17" xfId="0" applyFill="1" applyBorder="1" applyAlignment="1">
      <alignment horizontal="center" vertical="center"/>
    </xf>
    <xf numFmtId="0" fontId="0" fillId="8" borderId="16" xfId="0" applyFill="1" applyBorder="1" applyAlignment="1">
      <alignment horizontal="center" vertical="center"/>
    </xf>
    <xf numFmtId="0" fontId="0" fillId="25" borderId="16" xfId="0" applyFill="1" applyBorder="1" applyAlignment="1">
      <alignment horizontal="center" vertical="center"/>
    </xf>
    <xf numFmtId="0" fontId="0" fillId="26" borderId="67" xfId="0" applyFill="1" applyBorder="1" applyAlignment="1">
      <alignment horizontal="center" vertical="center"/>
    </xf>
    <xf numFmtId="0" fontId="37" fillId="7" borderId="14" xfId="1" applyFont="1" applyFill="1" applyBorder="1" applyAlignment="1" applyProtection="1">
      <alignment horizontal="center" vertical="center" wrapText="1"/>
    </xf>
    <xf numFmtId="0" fontId="37" fillId="7" borderId="0" xfId="1" applyFont="1" applyFill="1" applyBorder="1" applyAlignment="1" applyProtection="1">
      <alignment horizontal="center" vertical="center" wrapText="1"/>
    </xf>
    <xf numFmtId="0" fontId="37" fillId="7" borderId="10" xfId="1" applyFont="1" applyFill="1" applyBorder="1" applyAlignment="1" applyProtection="1">
      <alignment horizontal="center" vertical="center" wrapText="1"/>
    </xf>
    <xf numFmtId="0" fontId="37" fillId="7" borderId="26" xfId="1" applyFont="1" applyFill="1" applyBorder="1" applyAlignment="1" applyProtection="1">
      <alignment horizontal="center" vertical="center" wrapText="1"/>
    </xf>
    <xf numFmtId="0" fontId="37" fillId="7" borderId="18" xfId="1" applyFont="1" applyFill="1" applyBorder="1" applyAlignment="1" applyProtection="1">
      <alignment horizontal="center" vertical="center" wrapText="1"/>
    </xf>
    <xf numFmtId="0" fontId="37" fillId="7" borderId="27" xfId="1" applyFont="1" applyFill="1" applyBorder="1" applyAlignment="1" applyProtection="1">
      <alignment horizontal="center" vertical="center" wrapText="1"/>
    </xf>
    <xf numFmtId="0" fontId="27" fillId="4" borderId="37" xfId="1" applyFont="1" applyFill="1" applyBorder="1" applyAlignment="1" applyProtection="1">
      <alignment horizontal="center" vertical="center"/>
    </xf>
    <xf numFmtId="0" fontId="27" fillId="8" borderId="12" xfId="1" applyFont="1" applyFill="1" applyBorder="1" applyAlignment="1" applyProtection="1">
      <alignment horizontal="center" vertical="center"/>
    </xf>
    <xf numFmtId="0" fontId="27" fillId="4" borderId="39" xfId="1" applyFont="1" applyFill="1" applyBorder="1" applyAlignment="1" applyProtection="1">
      <alignment horizontal="center" vertical="center"/>
    </xf>
    <xf numFmtId="0" fontId="27" fillId="8" borderId="27" xfId="1" applyFont="1" applyFill="1" applyBorder="1" applyAlignment="1" applyProtection="1">
      <alignment horizontal="center" vertical="center"/>
    </xf>
    <xf numFmtId="0" fontId="37" fillId="0" borderId="25" xfId="1" applyFont="1" applyFill="1" applyBorder="1" applyAlignment="1" applyProtection="1">
      <alignment horizontal="left" vertical="center" wrapText="1" indent="1"/>
    </xf>
    <xf numFmtId="0" fontId="37" fillId="0" borderId="11" xfId="1" applyFont="1" applyFill="1" applyBorder="1" applyAlignment="1" applyProtection="1">
      <alignment horizontal="left" vertical="center" wrapText="1" indent="1"/>
    </xf>
    <xf numFmtId="0" fontId="37" fillId="0" borderId="26" xfId="1" applyFont="1" applyFill="1" applyBorder="1" applyAlignment="1" applyProtection="1">
      <alignment horizontal="left" vertical="center" wrapText="1" indent="1"/>
    </xf>
    <xf numFmtId="0" fontId="37" fillId="0" borderId="18" xfId="1" applyFont="1" applyFill="1" applyBorder="1" applyAlignment="1" applyProtection="1">
      <alignment horizontal="left" vertical="center" wrapText="1" indent="1"/>
    </xf>
    <xf numFmtId="0" fontId="37" fillId="0" borderId="11" xfId="1" applyFont="1" applyFill="1" applyBorder="1" applyAlignment="1" applyProtection="1">
      <alignment horizontal="left" vertical="center" indent="1"/>
    </xf>
    <xf numFmtId="0" fontId="37" fillId="0" borderId="18" xfId="1" applyFont="1" applyFill="1" applyBorder="1" applyAlignment="1" applyProtection="1">
      <alignment horizontal="left" vertical="center" indent="1"/>
    </xf>
    <xf numFmtId="0" fontId="27" fillId="4" borderId="58" xfId="1" applyFont="1" applyFill="1" applyBorder="1" applyAlignment="1" applyProtection="1">
      <alignment horizontal="center" vertical="center"/>
    </xf>
    <xf numFmtId="0" fontId="27" fillId="4" borderId="59" xfId="1" applyFont="1" applyFill="1" applyBorder="1" applyAlignment="1" applyProtection="1">
      <alignment horizontal="center" vertical="center"/>
    </xf>
    <xf numFmtId="0" fontId="27" fillId="4" borderId="60" xfId="1" applyFont="1" applyFill="1" applyBorder="1" applyAlignment="1" applyProtection="1">
      <alignment horizontal="center" vertical="center"/>
    </xf>
    <xf numFmtId="0" fontId="27" fillId="4" borderId="61" xfId="1" applyFont="1" applyFill="1" applyBorder="1" applyAlignment="1" applyProtection="1">
      <alignment horizontal="center" vertical="center"/>
    </xf>
    <xf numFmtId="0" fontId="27" fillId="4" borderId="62" xfId="1" applyFont="1" applyFill="1" applyBorder="1" applyAlignment="1" applyProtection="1">
      <alignment horizontal="center" vertical="center"/>
    </xf>
    <xf numFmtId="0" fontId="27" fillId="4" borderId="63" xfId="1" applyFont="1" applyFill="1" applyBorder="1" applyAlignment="1" applyProtection="1">
      <alignment horizontal="center" vertical="center"/>
    </xf>
    <xf numFmtId="0" fontId="13" fillId="0" borderId="0" xfId="0" applyFont="1" applyBorder="1" applyAlignment="1">
      <alignment horizontal="center" wrapText="1"/>
    </xf>
    <xf numFmtId="0" fontId="13" fillId="0" borderId="0" xfId="0" applyFont="1" applyBorder="1" applyAlignment="1">
      <alignment horizontal="center"/>
    </xf>
    <xf numFmtId="0" fontId="27" fillId="8" borderId="32" xfId="1" applyFont="1" applyFill="1" applyBorder="1" applyAlignment="1" applyProtection="1">
      <alignment horizontal="center" vertical="center"/>
    </xf>
    <xf numFmtId="0" fontId="27" fillId="8" borderId="33" xfId="1" applyFont="1" applyFill="1" applyBorder="1" applyAlignment="1" applyProtection="1">
      <alignment horizontal="center" vertical="center"/>
    </xf>
    <xf numFmtId="0" fontId="27" fillId="8" borderId="34" xfId="1" applyFont="1" applyFill="1" applyBorder="1" applyAlignment="1" applyProtection="1">
      <alignment horizontal="center" vertical="center"/>
    </xf>
    <xf numFmtId="0" fontId="37" fillId="0" borderId="38" xfId="1" applyFont="1" applyFill="1" applyBorder="1" applyAlignment="1" applyProtection="1">
      <alignment horizontal="left" vertical="center" wrapText="1" indent="1"/>
    </xf>
    <xf numFmtId="0" fontId="37" fillId="0" borderId="40" xfId="1" applyFont="1" applyFill="1" applyBorder="1" applyAlignment="1" applyProtection="1">
      <alignment horizontal="left" vertical="center" wrapText="1" indent="1"/>
    </xf>
    <xf numFmtId="0" fontId="28" fillId="0" borderId="26" xfId="1" applyFont="1" applyFill="1" applyBorder="1" applyAlignment="1" applyProtection="1">
      <alignment horizontal="left" vertical="center" wrapText="1" indent="1"/>
    </xf>
    <xf numFmtId="0" fontId="28" fillId="0" borderId="18" xfId="1" applyFont="1" applyFill="1" applyBorder="1" applyAlignment="1" applyProtection="1">
      <alignment horizontal="left" vertical="center" wrapText="1" indent="1"/>
    </xf>
    <xf numFmtId="0" fontId="28" fillId="0" borderId="40" xfId="1" applyFont="1" applyFill="1" applyBorder="1" applyAlignment="1" applyProtection="1">
      <alignment horizontal="left" vertical="center" wrapText="1" indent="1"/>
    </xf>
    <xf numFmtId="0" fontId="36" fillId="4" borderId="52" xfId="1" applyFont="1" applyFill="1" applyBorder="1" applyAlignment="1" applyProtection="1">
      <alignment horizontal="center" vertical="center"/>
    </xf>
    <xf numFmtId="0" fontId="36" fillId="4" borderId="53" xfId="1" applyFont="1" applyFill="1" applyBorder="1" applyAlignment="1" applyProtection="1">
      <alignment horizontal="center" vertical="center"/>
    </xf>
    <xf numFmtId="0" fontId="36" fillId="4" borderId="35" xfId="1" applyFont="1" applyFill="1" applyBorder="1" applyAlignment="1" applyProtection="1">
      <alignment horizontal="center" vertical="center"/>
    </xf>
    <xf numFmtId="0" fontId="36" fillId="4" borderId="0" xfId="1" applyFont="1" applyFill="1" applyBorder="1" applyAlignment="1" applyProtection="1">
      <alignment horizontal="center" vertical="center"/>
    </xf>
    <xf numFmtId="0" fontId="36" fillId="4" borderId="46" xfId="1" applyFont="1" applyFill="1" applyBorder="1" applyAlignment="1" applyProtection="1">
      <alignment horizontal="center" vertical="center"/>
    </xf>
    <xf numFmtId="0" fontId="36" fillId="4" borderId="48" xfId="1" applyFont="1" applyFill="1" applyBorder="1" applyAlignment="1" applyProtection="1">
      <alignment horizontal="center" vertical="center"/>
    </xf>
    <xf numFmtId="0" fontId="38" fillId="0" borderId="0" xfId="1" applyFont="1" applyFill="1" applyBorder="1" applyAlignment="1" applyProtection="1">
      <alignment horizontal="center" vertical="center"/>
    </xf>
    <xf numFmtId="0" fontId="43" fillId="0" borderId="52" xfId="0" applyFont="1" applyBorder="1" applyAlignment="1">
      <alignment vertical="center" wrapText="1"/>
    </xf>
    <xf numFmtId="0" fontId="43" fillId="0" borderId="53" xfId="0" applyFont="1" applyBorder="1" applyAlignment="1">
      <alignment vertical="center"/>
    </xf>
    <xf numFmtId="0" fontId="43" fillId="0" borderId="55" xfId="0" applyFont="1" applyBorder="1" applyAlignment="1">
      <alignment vertical="center"/>
    </xf>
    <xf numFmtId="0" fontId="43" fillId="0" borderId="35" xfId="0" applyFont="1" applyBorder="1" applyAlignment="1">
      <alignment vertical="center"/>
    </xf>
    <xf numFmtId="0" fontId="43" fillId="0" borderId="0" xfId="0" applyFont="1" applyBorder="1" applyAlignment="1">
      <alignment vertical="center"/>
    </xf>
    <xf numFmtId="0" fontId="43" fillId="0" borderId="36" xfId="0" applyFont="1" applyBorder="1" applyAlignment="1">
      <alignment vertical="center"/>
    </xf>
    <xf numFmtId="0" fontId="43" fillId="0" borderId="46" xfId="0" applyFont="1" applyBorder="1" applyAlignment="1">
      <alignment vertical="center"/>
    </xf>
    <xf numFmtId="0" fontId="43" fillId="0" borderId="48" xfId="0" applyFont="1" applyBorder="1" applyAlignment="1">
      <alignment vertical="center"/>
    </xf>
    <xf numFmtId="0" fontId="43" fillId="0" borderId="57" xfId="0" applyFont="1" applyBorder="1" applyAlignment="1">
      <alignment vertical="center"/>
    </xf>
    <xf numFmtId="0" fontId="38" fillId="0" borderId="56" xfId="1" applyFont="1" applyFill="1" applyBorder="1" applyAlignment="1" applyProtection="1">
      <alignment horizontal="left" vertical="center" wrapText="1"/>
    </xf>
    <xf numFmtId="0" fontId="38" fillId="0" borderId="48" xfId="1" applyFont="1" applyFill="1" applyBorder="1" applyAlignment="1" applyProtection="1">
      <alignment horizontal="left" vertical="center" wrapText="1"/>
    </xf>
    <xf numFmtId="0" fontId="38" fillId="0" borderId="57" xfId="1" applyFont="1" applyFill="1" applyBorder="1" applyAlignment="1" applyProtection="1">
      <alignment horizontal="left" vertical="center" wrapText="1"/>
    </xf>
    <xf numFmtId="0" fontId="42" fillId="0" borderId="0" xfId="1" applyFont="1" applyFill="1" applyBorder="1" applyAlignment="1" applyProtection="1">
      <alignment horizontal="center" vertical="center"/>
    </xf>
    <xf numFmtId="0" fontId="42" fillId="7" borderId="14" xfId="1" applyFont="1" applyFill="1" applyBorder="1" applyAlignment="1" applyProtection="1">
      <alignment horizontal="center" vertical="center" wrapText="1"/>
    </xf>
    <xf numFmtId="0" fontId="42" fillId="7" borderId="0" xfId="1" applyFont="1" applyFill="1" applyBorder="1" applyAlignment="1" applyProtection="1">
      <alignment horizontal="center" vertical="center" wrapText="1"/>
    </xf>
    <xf numFmtId="0" fontId="42" fillId="7" borderId="10" xfId="1" applyFont="1" applyFill="1" applyBorder="1" applyAlignment="1" applyProtection="1">
      <alignment horizontal="center" vertical="center" wrapText="1"/>
    </xf>
    <xf numFmtId="0" fontId="42" fillId="22" borderId="7" xfId="1" applyFont="1" applyFill="1" applyBorder="1" applyAlignment="1" applyProtection="1">
      <alignment horizontal="center" vertical="center" wrapText="1"/>
    </xf>
    <xf numFmtId="0" fontId="30" fillId="7" borderId="14" xfId="1" applyFont="1" applyFill="1" applyBorder="1" applyAlignment="1" applyProtection="1">
      <alignment horizontal="center" vertical="center" wrapText="1"/>
    </xf>
    <xf numFmtId="0" fontId="30" fillId="7" borderId="0" xfId="1" applyFont="1" applyFill="1" applyBorder="1" applyAlignment="1" applyProtection="1">
      <alignment horizontal="center" vertical="center" wrapText="1"/>
    </xf>
    <xf numFmtId="0" fontId="30" fillId="7" borderId="10" xfId="1" applyFont="1" applyFill="1" applyBorder="1" applyAlignment="1" applyProtection="1">
      <alignment horizontal="center" vertical="center" wrapText="1"/>
    </xf>
    <xf numFmtId="0" fontId="30" fillId="20" borderId="37" xfId="1" applyFont="1" applyFill="1" applyBorder="1" applyAlignment="1">
      <alignment horizontal="center" vertical="center" wrapText="1"/>
    </xf>
    <xf numFmtId="0" fontId="30" fillId="20" borderId="41" xfId="1" applyFont="1" applyFill="1" applyBorder="1" applyAlignment="1">
      <alignment horizontal="center" vertical="center" wrapText="1"/>
    </xf>
    <xf numFmtId="0" fontId="30" fillId="20" borderId="46" xfId="1" applyFont="1" applyFill="1" applyBorder="1" applyAlignment="1">
      <alignment horizontal="center" vertical="center" wrapText="1"/>
    </xf>
    <xf numFmtId="0" fontId="30" fillId="20" borderId="47" xfId="1" applyFont="1" applyFill="1" applyBorder="1" applyAlignment="1">
      <alignment horizontal="center" vertical="center" wrapText="1"/>
    </xf>
    <xf numFmtId="0" fontId="33" fillId="21" borderId="8" xfId="1" applyFont="1" applyFill="1" applyBorder="1" applyAlignment="1" applyProtection="1">
      <alignment horizontal="center" vertical="center"/>
      <protection locked="0"/>
    </xf>
    <xf numFmtId="0" fontId="33" fillId="21" borderId="9" xfId="1" applyFont="1" applyFill="1" applyBorder="1" applyAlignment="1" applyProtection="1">
      <alignment horizontal="center" vertical="center"/>
      <protection locked="0"/>
    </xf>
    <xf numFmtId="0" fontId="33" fillId="21" borderId="45" xfId="1" applyFont="1" applyFill="1" applyBorder="1" applyAlignment="1" applyProtection="1">
      <alignment horizontal="center" vertical="center"/>
      <protection locked="0"/>
    </xf>
    <xf numFmtId="0" fontId="33" fillId="21" borderId="49" xfId="1" applyFont="1" applyFill="1" applyBorder="1" applyAlignment="1" applyProtection="1">
      <alignment horizontal="center" vertical="center"/>
      <protection locked="0"/>
    </xf>
    <xf numFmtId="0" fontId="33" fillId="21" borderId="50" xfId="1" applyFont="1" applyFill="1" applyBorder="1" applyAlignment="1" applyProtection="1">
      <alignment horizontal="center" vertical="center"/>
      <protection locked="0"/>
    </xf>
    <xf numFmtId="0" fontId="33" fillId="21" borderId="51" xfId="1" applyFont="1" applyFill="1" applyBorder="1" applyAlignment="1" applyProtection="1">
      <alignment horizontal="center" vertical="center"/>
      <protection locked="0"/>
    </xf>
    <xf numFmtId="0" fontId="8" fillId="0" borderId="54" xfId="1" applyFont="1" applyFill="1" applyBorder="1" applyAlignment="1" applyProtection="1"/>
    <xf numFmtId="0" fontId="8" fillId="0" borderId="53" xfId="1" applyFont="1" applyFill="1" applyBorder="1" applyAlignment="1" applyProtection="1"/>
    <xf numFmtId="0" fontId="8" fillId="0" borderId="55" xfId="1" applyFont="1" applyFill="1" applyBorder="1" applyAlignment="1" applyProtection="1"/>
    <xf numFmtId="0" fontId="36" fillId="4" borderId="35" xfId="1" applyFont="1" applyFill="1" applyBorder="1" applyAlignment="1" applyProtection="1">
      <alignment horizontal="center" vertical="center" wrapText="1"/>
    </xf>
    <xf numFmtId="0" fontId="36" fillId="8" borderId="0" xfId="1" applyFont="1" applyFill="1" applyBorder="1" applyAlignment="1" applyProtection="1">
      <alignment horizontal="center" vertical="center" wrapText="1"/>
    </xf>
    <xf numFmtId="0" fontId="37" fillId="0" borderId="14" xfId="1" applyFont="1" applyFill="1" applyBorder="1" applyAlignment="1" applyProtection="1">
      <alignment horizontal="left" vertical="center" wrapText="1" indent="1"/>
    </xf>
    <xf numFmtId="0" fontId="37" fillId="0" borderId="0" xfId="1" applyFont="1" applyFill="1" applyBorder="1" applyAlignment="1" applyProtection="1">
      <alignment horizontal="left" vertical="center" wrapText="1" indent="1"/>
    </xf>
    <xf numFmtId="0" fontId="37" fillId="0" borderId="36" xfId="1" applyFont="1" applyFill="1" applyBorder="1" applyAlignment="1" applyProtection="1">
      <alignment horizontal="left" vertical="center" wrapText="1" indent="1"/>
    </xf>
    <xf numFmtId="0" fontId="37" fillId="7" borderId="25" xfId="1" applyFont="1" applyFill="1" applyBorder="1" applyAlignment="1" applyProtection="1">
      <alignment horizontal="center" vertical="center" wrapText="1"/>
    </xf>
    <xf numFmtId="0" fontId="37" fillId="7" borderId="11" xfId="1" applyFont="1" applyFill="1" applyBorder="1" applyAlignment="1" applyProtection="1">
      <alignment horizontal="center" vertical="center" wrapText="1"/>
    </xf>
    <xf numFmtId="0" fontId="37" fillId="7" borderId="12" xfId="1" applyFont="1" applyFill="1" applyBorder="1" applyAlignment="1" applyProtection="1">
      <alignment horizontal="center" vertical="center" wrapText="1"/>
    </xf>
    <xf numFmtId="0" fontId="30" fillId="20" borderId="35" xfId="1" applyFont="1" applyFill="1" applyBorder="1" applyAlignment="1">
      <alignment horizontal="center" vertical="center" wrapText="1"/>
    </xf>
    <xf numFmtId="0" fontId="30" fillId="20" borderId="42" xfId="1" applyFont="1" applyFill="1" applyBorder="1" applyAlignment="1">
      <alignment horizontal="center" vertical="center" wrapText="1"/>
    </xf>
    <xf numFmtId="0" fontId="30" fillId="20" borderId="39" xfId="1" applyFont="1" applyFill="1" applyBorder="1" applyAlignment="1">
      <alignment horizontal="center" vertical="center" wrapText="1"/>
    </xf>
    <xf numFmtId="0" fontId="30" fillId="20" borderId="43" xfId="1" applyFont="1" applyFill="1" applyBorder="1" applyAlignment="1">
      <alignment horizontal="center" vertical="center" wrapText="1"/>
    </xf>
    <xf numFmtId="0" fontId="33" fillId="21" borderId="25" xfId="1" applyFont="1" applyFill="1" applyBorder="1" applyAlignment="1" applyProtection="1">
      <alignment horizontal="center" vertical="center"/>
      <protection locked="0"/>
    </xf>
    <xf numFmtId="0" fontId="33" fillId="21" borderId="11" xfId="1" applyFont="1" applyFill="1" applyBorder="1" applyAlignment="1" applyProtection="1">
      <alignment horizontal="center" vertical="center"/>
      <protection locked="0"/>
    </xf>
    <xf numFmtId="0" fontId="33" fillId="21" borderId="38" xfId="1" applyFont="1" applyFill="1" applyBorder="1" applyAlignment="1" applyProtection="1">
      <alignment horizontal="center" vertical="center"/>
      <protection locked="0"/>
    </xf>
    <xf numFmtId="0" fontId="33" fillId="21" borderId="14" xfId="1" applyFont="1" applyFill="1" applyBorder="1" applyAlignment="1" applyProtection="1">
      <alignment horizontal="center" vertical="center"/>
      <protection locked="0"/>
    </xf>
    <xf numFmtId="0" fontId="33" fillId="21" borderId="0" xfId="1" applyFont="1" applyFill="1" applyBorder="1" applyAlignment="1" applyProtection="1">
      <alignment horizontal="center" vertical="center"/>
      <protection locked="0"/>
    </xf>
    <xf numFmtId="0" fontId="33" fillId="21" borderId="36" xfId="1" applyFont="1" applyFill="1" applyBorder="1" applyAlignment="1" applyProtection="1">
      <alignment horizontal="center" vertical="center"/>
      <protection locked="0"/>
    </xf>
    <xf numFmtId="0" fontId="33" fillId="21" borderId="26" xfId="1" applyFont="1" applyFill="1" applyBorder="1" applyAlignment="1" applyProtection="1">
      <alignment horizontal="center" vertical="center"/>
      <protection locked="0"/>
    </xf>
    <xf numFmtId="0" fontId="33" fillId="21" borderId="18" xfId="1" applyFont="1" applyFill="1" applyBorder="1" applyAlignment="1" applyProtection="1">
      <alignment horizontal="center" vertical="center"/>
      <protection locked="0"/>
    </xf>
    <xf numFmtId="0" fontId="33" fillId="21" borderId="40" xfId="1" applyFont="1" applyFill="1" applyBorder="1" applyAlignment="1" applyProtection="1">
      <alignment horizontal="center" vertical="center"/>
      <protection locked="0"/>
    </xf>
    <xf numFmtId="0" fontId="25" fillId="0" borderId="0" xfId="1" applyFont="1" applyFill="1" applyBorder="1" applyAlignment="1" applyProtection="1">
      <alignment horizontal="center"/>
    </xf>
    <xf numFmtId="0" fontId="28" fillId="0" borderId="0" xfId="1" applyFont="1" applyFill="1" applyBorder="1" applyAlignment="1" applyProtection="1">
      <alignment horizontal="center" vertical="center" wrapText="1"/>
    </xf>
    <xf numFmtId="0" fontId="30" fillId="20" borderId="37" xfId="1" applyFont="1" applyFill="1" applyBorder="1" applyAlignment="1">
      <alignment horizontal="center" vertical="center"/>
    </xf>
    <xf numFmtId="0" fontId="30" fillId="20" borderId="11" xfId="1" applyFont="1" applyFill="1" applyBorder="1" applyAlignment="1">
      <alignment horizontal="center" vertical="center"/>
    </xf>
    <xf numFmtId="0" fontId="30" fillId="20" borderId="12" xfId="1" applyFont="1" applyFill="1" applyBorder="1" applyAlignment="1">
      <alignment horizontal="center" vertical="center"/>
    </xf>
    <xf numFmtId="0" fontId="30" fillId="20" borderId="39" xfId="1" applyFont="1" applyFill="1" applyBorder="1" applyAlignment="1">
      <alignment horizontal="center" vertical="center"/>
    </xf>
    <xf numFmtId="0" fontId="30" fillId="20" borderId="18" xfId="1" applyFont="1" applyFill="1" applyBorder="1" applyAlignment="1">
      <alignment horizontal="center" vertical="center"/>
    </xf>
    <xf numFmtId="0" fontId="30" fillId="20" borderId="27" xfId="1" applyFont="1" applyFill="1" applyBorder="1" applyAlignment="1">
      <alignment horizontal="center" vertical="center"/>
    </xf>
    <xf numFmtId="0" fontId="31" fillId="21" borderId="25" xfId="1" applyNumberFormat="1" applyFont="1" applyFill="1" applyBorder="1" applyAlignment="1" applyProtection="1">
      <alignment horizontal="center" vertical="center"/>
      <protection locked="0"/>
    </xf>
    <xf numFmtId="0" fontId="31" fillId="21" borderId="11" xfId="1" applyNumberFormat="1" applyFont="1" applyFill="1" applyBorder="1" applyAlignment="1" applyProtection="1">
      <alignment horizontal="center" vertical="center"/>
      <protection locked="0"/>
    </xf>
    <xf numFmtId="0" fontId="31" fillId="21" borderId="38" xfId="1" applyNumberFormat="1" applyFont="1" applyFill="1" applyBorder="1" applyAlignment="1" applyProtection="1">
      <alignment horizontal="center" vertical="center"/>
      <protection locked="0"/>
    </xf>
    <xf numFmtId="0" fontId="31" fillId="21" borderId="26" xfId="1" applyNumberFormat="1" applyFont="1" applyFill="1" applyBorder="1" applyAlignment="1" applyProtection="1">
      <alignment horizontal="center" vertical="center"/>
      <protection locked="0"/>
    </xf>
    <xf numFmtId="0" fontId="31" fillId="21" borderId="18" xfId="1" applyNumberFormat="1" applyFont="1" applyFill="1" applyBorder="1" applyAlignment="1" applyProtection="1">
      <alignment horizontal="center" vertical="center"/>
      <protection locked="0"/>
    </xf>
    <xf numFmtId="0" fontId="31" fillId="21" borderId="40" xfId="1" applyNumberFormat="1" applyFont="1" applyFill="1" applyBorder="1" applyAlignment="1" applyProtection="1">
      <alignment horizontal="center" vertical="center"/>
      <protection locked="0"/>
    </xf>
    <xf numFmtId="0" fontId="0" fillId="25" borderId="16" xfId="0" applyFill="1" applyBorder="1" applyAlignment="1">
      <alignment horizontal="center" vertical="center"/>
    </xf>
    <xf numFmtId="0" fontId="0" fillId="26" borderId="16" xfId="0" applyFill="1" applyBorder="1" applyAlignment="1">
      <alignment horizontal="center" vertical="center"/>
    </xf>
    <xf numFmtId="0" fontId="30" fillId="0" borderId="25" xfId="0" applyFont="1" applyFill="1" applyBorder="1" applyAlignment="1" applyProtection="1">
      <alignment horizontal="center" vertical="center"/>
    </xf>
    <xf numFmtId="0" fontId="30" fillId="0" borderId="11" xfId="0" applyFont="1" applyFill="1" applyBorder="1" applyAlignment="1" applyProtection="1">
      <alignment horizontal="center" vertical="center"/>
    </xf>
    <xf numFmtId="0" fontId="30" fillId="0" borderId="12" xfId="0" applyFont="1" applyFill="1" applyBorder="1" applyAlignment="1" applyProtection="1">
      <alignment horizontal="center" vertical="center"/>
    </xf>
    <xf numFmtId="0" fontId="30" fillId="0" borderId="14" xfId="0" applyFont="1" applyFill="1" applyBorder="1" applyAlignment="1" applyProtection="1">
      <alignment horizontal="center" vertical="center"/>
    </xf>
    <xf numFmtId="0" fontId="30" fillId="0" borderId="0" xfId="0" applyFont="1" applyFill="1" applyBorder="1" applyAlignment="1" applyProtection="1">
      <alignment horizontal="center" vertical="center"/>
    </xf>
    <xf numFmtId="0" fontId="30" fillId="0" borderId="10" xfId="0" applyFont="1" applyFill="1" applyBorder="1" applyAlignment="1" applyProtection="1">
      <alignment horizontal="center" vertical="center"/>
    </xf>
    <xf numFmtId="0" fontId="8" fillId="18" borderId="8" xfId="0" applyFont="1" applyFill="1" applyBorder="1" applyAlignment="1" applyProtection="1">
      <alignment horizontal="center" vertical="center"/>
    </xf>
    <xf numFmtId="0" fontId="8" fillId="18" borderId="9" xfId="0" applyFont="1" applyFill="1" applyBorder="1" applyAlignment="1" applyProtection="1">
      <alignment horizontal="center" vertical="center"/>
    </xf>
    <xf numFmtId="0" fontId="8" fillId="18" borderId="17" xfId="0" applyFont="1" applyFill="1" applyBorder="1" applyAlignment="1" applyProtection="1">
      <alignment horizontal="center" vertical="center"/>
    </xf>
    <xf numFmtId="0" fontId="17" fillId="6" borderId="16" xfId="0" applyFont="1" applyFill="1" applyBorder="1" applyAlignment="1">
      <alignment horizontal="right" vertical="center"/>
    </xf>
    <xf numFmtId="0" fontId="13" fillId="6" borderId="16" xfId="0" applyFont="1" applyFill="1" applyBorder="1" applyAlignment="1">
      <alignment horizontal="right" vertical="center"/>
    </xf>
    <xf numFmtId="0" fontId="0" fillId="8" borderId="9" xfId="0" applyFill="1" applyBorder="1" applyAlignment="1">
      <alignment horizontal="center" vertical="center"/>
    </xf>
    <xf numFmtId="0" fontId="12" fillId="13" borderId="5" xfId="0" applyFont="1" applyFill="1" applyBorder="1" applyAlignment="1" applyProtection="1">
      <alignment horizontal="center" vertical="center"/>
    </xf>
    <xf numFmtId="0" fontId="0" fillId="0" borderId="7" xfId="0" applyBorder="1" applyAlignment="1">
      <alignment horizontal="center" vertical="center"/>
    </xf>
    <xf numFmtId="0" fontId="0" fillId="0" borderId="15" xfId="0" applyBorder="1" applyAlignment="1">
      <alignment horizontal="center" vertical="center"/>
    </xf>
    <xf numFmtId="0" fontId="13" fillId="6" borderId="25" xfId="0" applyFont="1" applyFill="1" applyBorder="1" applyAlignment="1">
      <alignment horizontal="center" vertical="center" wrapText="1"/>
    </xf>
    <xf numFmtId="0" fontId="13" fillId="6" borderId="11" xfId="0" applyFont="1" applyFill="1" applyBorder="1" applyAlignment="1">
      <alignment horizontal="center" vertical="center"/>
    </xf>
    <xf numFmtId="0" fontId="13" fillId="6" borderId="26" xfId="0" applyFont="1" applyFill="1" applyBorder="1" applyAlignment="1">
      <alignment horizontal="center" vertical="center"/>
    </xf>
    <xf numFmtId="0" fontId="13" fillId="6" borderId="18" xfId="0" applyFont="1" applyFill="1" applyBorder="1" applyAlignment="1">
      <alignment horizontal="center" vertical="center"/>
    </xf>
    <xf numFmtId="0" fontId="0" fillId="0" borderId="16" xfId="0" applyFont="1" applyFill="1" applyBorder="1" applyAlignment="1">
      <alignment horizontal="center" vertical="center"/>
    </xf>
    <xf numFmtId="0" fontId="13" fillId="6" borderId="11" xfId="0" applyFont="1" applyFill="1" applyBorder="1" applyAlignment="1">
      <alignment horizontal="right" vertical="center"/>
    </xf>
    <xf numFmtId="0" fontId="13" fillId="6" borderId="12" xfId="0" applyFont="1" applyFill="1" applyBorder="1" applyAlignment="1">
      <alignment horizontal="right" vertical="center"/>
    </xf>
    <xf numFmtId="0" fontId="13" fillId="6" borderId="18" xfId="0" applyFont="1" applyFill="1" applyBorder="1" applyAlignment="1">
      <alignment horizontal="right" vertical="center"/>
    </xf>
    <xf numFmtId="0" fontId="13" fillId="6" borderId="27" xfId="0" applyFont="1" applyFill="1" applyBorder="1" applyAlignment="1">
      <alignment horizontal="right" vertical="center"/>
    </xf>
    <xf numFmtId="0" fontId="13" fillId="6" borderId="8" xfId="0" applyFont="1" applyFill="1" applyBorder="1" applyAlignment="1">
      <alignment horizontal="center" vertical="center"/>
    </xf>
    <xf numFmtId="0" fontId="13" fillId="6" borderId="9" xfId="0" applyFont="1" applyFill="1" applyBorder="1" applyAlignment="1">
      <alignment horizontal="center" vertical="center"/>
    </xf>
    <xf numFmtId="0" fontId="13" fillId="6" borderId="17" xfId="0" applyFont="1" applyFill="1" applyBorder="1" applyAlignment="1">
      <alignment horizontal="center" vertical="center"/>
    </xf>
    <xf numFmtId="0" fontId="0" fillId="24" borderId="25" xfId="0" applyFill="1" applyBorder="1" applyAlignment="1">
      <alignment horizontal="center" vertical="center"/>
    </xf>
    <xf numFmtId="0" fontId="0" fillId="24" borderId="11" xfId="0" applyFill="1" applyBorder="1" applyAlignment="1">
      <alignment horizontal="center" vertical="center"/>
    </xf>
    <xf numFmtId="0" fontId="0" fillId="24" borderId="12" xfId="0" applyFill="1" applyBorder="1" applyAlignment="1">
      <alignment horizontal="center" vertical="center"/>
    </xf>
    <xf numFmtId="0" fontId="0" fillId="24" borderId="26" xfId="0" applyFill="1" applyBorder="1" applyAlignment="1">
      <alignment horizontal="center" vertical="center"/>
    </xf>
    <xf numFmtId="0" fontId="0" fillId="24" borderId="18" xfId="0" applyFill="1" applyBorder="1" applyAlignment="1">
      <alignment horizontal="center" vertical="center"/>
    </xf>
    <xf numFmtId="0" fontId="0" fillId="24" borderId="27" xfId="0" applyFill="1" applyBorder="1" applyAlignment="1">
      <alignment horizontal="center" vertical="center"/>
    </xf>
    <xf numFmtId="0" fontId="0" fillId="27" borderId="25" xfId="0" applyFill="1" applyBorder="1" applyAlignment="1">
      <alignment horizontal="center" vertical="center"/>
    </xf>
    <xf numFmtId="0" fontId="0" fillId="27" borderId="11" xfId="0" applyFill="1" applyBorder="1" applyAlignment="1">
      <alignment horizontal="center" vertical="center"/>
    </xf>
    <xf numFmtId="0" fontId="0" fillId="27" borderId="12" xfId="0" applyFill="1" applyBorder="1" applyAlignment="1">
      <alignment horizontal="center" vertical="center"/>
    </xf>
    <xf numFmtId="0" fontId="0" fillId="27" borderId="26" xfId="0" applyFill="1" applyBorder="1" applyAlignment="1">
      <alignment horizontal="center" vertical="center"/>
    </xf>
    <xf numFmtId="0" fontId="0" fillId="27" borderId="18" xfId="0" applyFill="1" applyBorder="1" applyAlignment="1">
      <alignment horizontal="center" vertical="center"/>
    </xf>
    <xf numFmtId="0" fontId="0" fillId="27" borderId="27" xfId="0" applyFill="1" applyBorder="1" applyAlignment="1">
      <alignment horizontal="center" vertical="center"/>
    </xf>
    <xf numFmtId="0" fontId="1" fillId="9" borderId="16" xfId="0" applyFont="1" applyFill="1" applyBorder="1" applyAlignment="1" applyProtection="1">
      <alignment horizontal="center" vertical="center" wrapText="1"/>
    </xf>
    <xf numFmtId="0" fontId="2" fillId="9" borderId="16" xfId="0" applyFont="1" applyFill="1" applyBorder="1" applyAlignment="1">
      <alignment vertical="center"/>
    </xf>
    <xf numFmtId="0" fontId="0" fillId="0" borderId="11" xfId="0" applyFill="1" applyBorder="1" applyAlignment="1">
      <alignment horizontal="center" vertical="center"/>
    </xf>
    <xf numFmtId="0" fontId="0" fillId="3" borderId="18" xfId="0" applyFill="1" applyBorder="1" applyAlignment="1">
      <alignment horizontal="center" vertical="center"/>
    </xf>
    <xf numFmtId="0" fontId="0" fillId="3" borderId="16" xfId="0" applyFill="1" applyBorder="1" applyAlignment="1">
      <alignment horizontal="center" vertical="center"/>
    </xf>
    <xf numFmtId="0" fontId="12" fillId="13" borderId="5" xfId="0" applyFont="1" applyFill="1" applyBorder="1" applyAlignment="1">
      <alignment horizontal="center" vertical="center"/>
    </xf>
    <xf numFmtId="0" fontId="12" fillId="13" borderId="7" xfId="0" applyFont="1" applyFill="1" applyBorder="1" applyAlignment="1">
      <alignment horizontal="center" vertical="center"/>
    </xf>
    <xf numFmtId="0" fontId="12" fillId="13" borderId="15" xfId="0" applyFont="1" applyFill="1" applyBorder="1" applyAlignment="1">
      <alignment horizontal="center" vertical="center"/>
    </xf>
    <xf numFmtId="0" fontId="1" fillId="2" borderId="28" xfId="0" applyFont="1" applyFill="1" applyBorder="1" applyAlignment="1" applyProtection="1">
      <alignment horizontal="center" vertical="center" wrapText="1"/>
    </xf>
    <xf numFmtId="0" fontId="1" fillId="2" borderId="30" xfId="0" applyFont="1" applyFill="1" applyBorder="1" applyAlignment="1" applyProtection="1">
      <alignment horizontal="center" vertical="center" wrapText="1"/>
    </xf>
    <xf numFmtId="0" fontId="1" fillId="2" borderId="18" xfId="0" applyFont="1" applyFill="1" applyBorder="1" applyAlignment="1" applyProtection="1">
      <alignment horizontal="center" vertical="center" wrapText="1"/>
    </xf>
    <xf numFmtId="0" fontId="1" fillId="2" borderId="9" xfId="0" applyFont="1" applyFill="1" applyBorder="1" applyAlignment="1" applyProtection="1">
      <alignment horizontal="center" vertical="center" wrapText="1"/>
    </xf>
    <xf numFmtId="164" fontId="1" fillId="2" borderId="18" xfId="0" applyNumberFormat="1" applyFont="1" applyFill="1" applyBorder="1" applyAlignment="1" applyProtection="1">
      <alignment horizontal="center" vertical="center" wrapText="1"/>
    </xf>
    <xf numFmtId="164" fontId="1" fillId="2" borderId="9" xfId="0" applyNumberFormat="1" applyFont="1" applyFill="1" applyBorder="1" applyAlignment="1" applyProtection="1">
      <alignment horizontal="center" vertical="center" wrapText="1"/>
    </xf>
    <xf numFmtId="164" fontId="1" fillId="2" borderId="29" xfId="0" applyNumberFormat="1" applyFont="1" applyFill="1" applyBorder="1" applyAlignment="1" applyProtection="1">
      <alignment horizontal="center" vertical="center" wrapText="1"/>
    </xf>
    <xf numFmtId="164" fontId="1" fillId="2" borderId="31" xfId="0" applyNumberFormat="1" applyFont="1" applyFill="1" applyBorder="1" applyAlignment="1" applyProtection="1">
      <alignment horizontal="center" vertical="center" wrapText="1"/>
    </xf>
    <xf numFmtId="0" fontId="1" fillId="9" borderId="17" xfId="0" applyFont="1" applyFill="1" applyBorder="1" applyAlignment="1" applyProtection="1">
      <alignment horizontal="center" vertical="center" wrapText="1"/>
    </xf>
    <xf numFmtId="0" fontId="2" fillId="9" borderId="17" xfId="0" applyFont="1" applyFill="1" applyBorder="1" applyAlignment="1">
      <alignment vertical="center"/>
    </xf>
    <xf numFmtId="0" fontId="2" fillId="19" borderId="16" xfId="0" applyFont="1" applyFill="1" applyBorder="1" applyAlignment="1" applyProtection="1">
      <alignment horizontal="center" vertical="center"/>
    </xf>
    <xf numFmtId="0" fontId="0" fillId="19" borderId="16" xfId="0" applyFill="1" applyBorder="1" applyAlignment="1">
      <alignment horizontal="center" vertical="center"/>
    </xf>
    <xf numFmtId="0" fontId="0" fillId="15" borderId="8" xfId="0" applyFill="1" applyBorder="1" applyAlignment="1">
      <alignment horizontal="center" vertical="center"/>
    </xf>
    <xf numFmtId="0" fontId="0" fillId="15" borderId="17" xfId="0" applyFill="1" applyBorder="1" applyAlignment="1">
      <alignment horizontal="center" vertical="center"/>
    </xf>
    <xf numFmtId="0" fontId="0" fillId="8" borderId="16" xfId="0" applyFill="1" applyBorder="1" applyAlignment="1">
      <alignment horizontal="center" vertical="center"/>
    </xf>
    <xf numFmtId="0" fontId="1" fillId="2" borderId="1" xfId="0" applyFont="1" applyFill="1" applyBorder="1" applyAlignment="1" applyProtection="1">
      <alignment horizontal="center" vertical="center" wrapText="1"/>
    </xf>
    <xf numFmtId="0" fontId="1" fillId="2" borderId="2" xfId="0" applyFont="1" applyFill="1" applyBorder="1" applyAlignment="1" applyProtection="1">
      <alignment horizontal="center" vertical="center" wrapText="1"/>
    </xf>
    <xf numFmtId="164" fontId="1" fillId="2" borderId="3" xfId="0" applyNumberFormat="1" applyFont="1" applyFill="1" applyBorder="1" applyAlignment="1" applyProtection="1">
      <alignment horizontal="center" vertical="center" wrapText="1"/>
    </xf>
    <xf numFmtId="164" fontId="1" fillId="2" borderId="4" xfId="0" applyNumberFormat="1" applyFont="1" applyFill="1" applyBorder="1" applyAlignment="1" applyProtection="1">
      <alignment horizontal="center" vertical="center" wrapText="1"/>
    </xf>
    <xf numFmtId="0" fontId="1" fillId="3" borderId="19" xfId="0" applyFont="1" applyFill="1" applyBorder="1" applyAlignment="1" applyProtection="1">
      <alignment horizontal="center" vertical="center" wrapText="1"/>
      <protection locked="0"/>
    </xf>
    <xf numFmtId="0" fontId="1" fillId="3" borderId="20" xfId="0" applyFont="1" applyFill="1" applyBorder="1" applyAlignment="1" applyProtection="1">
      <alignment horizontal="center" vertical="center" wrapText="1"/>
      <protection locked="0"/>
    </xf>
    <xf numFmtId="0" fontId="14" fillId="16" borderId="8" xfId="0" applyFont="1" applyFill="1" applyBorder="1" applyAlignment="1">
      <alignment horizontal="center" vertical="center"/>
    </xf>
    <xf numFmtId="0" fontId="14" fillId="16" borderId="9" xfId="0" applyFont="1" applyFill="1" applyBorder="1" applyAlignment="1">
      <alignment horizontal="center" vertical="center"/>
    </xf>
    <xf numFmtId="0" fontId="14" fillId="16" borderId="17" xfId="0" applyFont="1" applyFill="1" applyBorder="1" applyAlignment="1">
      <alignment horizontal="center" vertical="center"/>
    </xf>
    <xf numFmtId="164" fontId="14" fillId="16" borderId="11" xfId="0" applyNumberFormat="1" applyFont="1" applyFill="1" applyBorder="1" applyAlignment="1">
      <alignment horizontal="center" vertical="center"/>
    </xf>
    <xf numFmtId="164" fontId="14" fillId="16" borderId="0" xfId="0" applyNumberFormat="1" applyFont="1" applyFill="1" applyBorder="1" applyAlignment="1">
      <alignment horizontal="center" vertical="center"/>
    </xf>
    <xf numFmtId="0" fontId="14" fillId="16" borderId="23" xfId="0" applyFont="1" applyFill="1" applyBorder="1" applyAlignment="1">
      <alignment horizontal="center" vertical="center"/>
    </xf>
    <xf numFmtId="164" fontId="14" fillId="3" borderId="11" xfId="0" applyNumberFormat="1" applyFont="1" applyFill="1" applyBorder="1" applyAlignment="1">
      <alignment horizontal="center" vertical="center"/>
    </xf>
    <xf numFmtId="0" fontId="14" fillId="3" borderId="0" xfId="0" applyFont="1" applyFill="1" applyBorder="1" applyAlignment="1">
      <alignment horizontal="center" vertical="center"/>
    </xf>
    <xf numFmtId="164" fontId="1" fillId="2" borderId="2" xfId="0" applyNumberFormat="1" applyFont="1" applyFill="1" applyBorder="1" applyAlignment="1" applyProtection="1">
      <alignment horizontal="center" vertical="center" wrapText="1"/>
    </xf>
    <xf numFmtId="0" fontId="1" fillId="2" borderId="4" xfId="0" applyFont="1" applyFill="1" applyBorder="1" applyAlignment="1" applyProtection="1">
      <alignment horizontal="center" vertical="center" wrapText="1"/>
    </xf>
    <xf numFmtId="0" fontId="1" fillId="9" borderId="11" xfId="0" applyFont="1" applyFill="1" applyBorder="1" applyAlignment="1" applyProtection="1">
      <alignment horizontal="center" vertical="center" wrapText="1"/>
    </xf>
    <xf numFmtId="0" fontId="2" fillId="9" borderId="0" xfId="0" applyFont="1" applyFill="1" applyBorder="1" applyAlignment="1">
      <alignment vertical="center"/>
    </xf>
    <xf numFmtId="0" fontId="0" fillId="25" borderId="8" xfId="0" applyFill="1" applyBorder="1" applyAlignment="1">
      <alignment horizontal="center" vertical="center"/>
    </xf>
    <xf numFmtId="0" fontId="0" fillId="25" borderId="9" xfId="0" applyFill="1" applyBorder="1" applyAlignment="1">
      <alignment horizontal="center" vertical="center"/>
    </xf>
    <xf numFmtId="0" fontId="0" fillId="25" borderId="17" xfId="0" applyFill="1" applyBorder="1" applyAlignment="1">
      <alignment horizontal="center" vertical="center"/>
    </xf>
    <xf numFmtId="0" fontId="0" fillId="24" borderId="16" xfId="0" applyFill="1" applyBorder="1" applyAlignment="1">
      <alignment horizontal="center" vertical="center"/>
    </xf>
    <xf numFmtId="0" fontId="0" fillId="27" borderId="67" xfId="0" applyFill="1" applyBorder="1" applyAlignment="1">
      <alignment horizontal="center" vertical="center"/>
    </xf>
    <xf numFmtId="0" fontId="0" fillId="0" borderId="16" xfId="0" applyFill="1" applyBorder="1" applyAlignment="1">
      <alignment horizontal="center" vertical="center"/>
    </xf>
    <xf numFmtId="0" fontId="0" fillId="25" borderId="15" xfId="0" applyFill="1" applyBorder="1" applyAlignment="1">
      <alignment horizontal="center" vertical="center"/>
    </xf>
    <xf numFmtId="0" fontId="0" fillId="26" borderId="15" xfId="0" applyFill="1" applyBorder="1" applyAlignment="1">
      <alignment horizontal="center" vertical="center"/>
    </xf>
    <xf numFmtId="0" fontId="0" fillId="0" borderId="13" xfId="0" applyFill="1" applyBorder="1" applyAlignment="1">
      <alignment horizontal="center" vertical="center"/>
    </xf>
    <xf numFmtId="0" fontId="0" fillId="0" borderId="0" xfId="0" applyFill="1" applyAlignment="1">
      <alignment horizontal="center" vertical="center"/>
    </xf>
    <xf numFmtId="0" fontId="6" fillId="0" borderId="12" xfId="0" applyFont="1" applyFill="1" applyBorder="1" applyAlignment="1" applyProtection="1">
      <alignment horizontal="left" vertical="center"/>
    </xf>
    <xf numFmtId="0" fontId="6" fillId="0" borderId="27" xfId="0" applyFont="1" applyFill="1" applyBorder="1" applyAlignment="1" applyProtection="1">
      <alignment horizontal="left" vertical="center"/>
    </xf>
    <xf numFmtId="0" fontId="1" fillId="9" borderId="12" xfId="0" applyFont="1" applyFill="1" applyBorder="1" applyAlignment="1" applyProtection="1">
      <alignment horizontal="center" vertical="center" wrapText="1"/>
    </xf>
    <xf numFmtId="0" fontId="2" fillId="9" borderId="10" xfId="0" applyFont="1" applyFill="1" applyBorder="1" applyAlignment="1">
      <alignment vertical="center"/>
    </xf>
    <xf numFmtId="0" fontId="20" fillId="17" borderId="8" xfId="0" applyFont="1" applyFill="1" applyBorder="1" applyAlignment="1">
      <alignment horizontal="center" vertical="center"/>
    </xf>
    <xf numFmtId="0" fontId="20" fillId="17" borderId="9" xfId="0" applyFont="1" applyFill="1" applyBorder="1" applyAlignment="1">
      <alignment horizontal="center" vertical="center"/>
    </xf>
    <xf numFmtId="0" fontId="20" fillId="17" borderId="17" xfId="0" applyFont="1" applyFill="1" applyBorder="1" applyAlignment="1">
      <alignment horizontal="center" vertical="center"/>
    </xf>
    <xf numFmtId="0" fontId="0" fillId="0" borderId="8" xfId="0" applyFont="1" applyFill="1" applyBorder="1" applyAlignment="1">
      <alignment horizontal="center" vertical="center"/>
    </xf>
    <xf numFmtId="0" fontId="0" fillId="0" borderId="9" xfId="0" applyFont="1" applyFill="1" applyBorder="1" applyAlignment="1">
      <alignment horizontal="center" vertical="center"/>
    </xf>
    <xf numFmtId="0" fontId="0" fillId="0" borderId="17" xfId="0" applyFont="1" applyFill="1" applyBorder="1" applyAlignment="1">
      <alignment horizontal="center" vertical="center"/>
    </xf>
    <xf numFmtId="0" fontId="14" fillId="3" borderId="8" xfId="0" applyFont="1" applyFill="1" applyBorder="1" applyAlignment="1">
      <alignment horizontal="center" vertical="center"/>
    </xf>
    <xf numFmtId="0" fontId="14" fillId="3" borderId="9" xfId="0" applyFont="1" applyFill="1" applyBorder="1" applyAlignment="1">
      <alignment horizontal="center" vertical="center"/>
    </xf>
    <xf numFmtId="0" fontId="14" fillId="3" borderId="17" xfId="0" applyFont="1" applyFill="1" applyBorder="1" applyAlignment="1">
      <alignment horizontal="center" vertical="center"/>
    </xf>
    <xf numFmtId="0" fontId="14" fillId="3" borderId="11" xfId="0" applyFont="1" applyFill="1" applyBorder="1" applyAlignment="1">
      <alignment horizontal="center" vertical="center"/>
    </xf>
    <xf numFmtId="0" fontId="6" fillId="7" borderId="12" xfId="0" applyFont="1" applyFill="1" applyBorder="1" applyAlignment="1" applyProtection="1">
      <alignment horizontal="left" vertical="center"/>
    </xf>
    <xf numFmtId="0" fontId="6" fillId="7" borderId="27" xfId="0" applyFont="1" applyFill="1" applyBorder="1" applyAlignment="1" applyProtection="1">
      <alignment horizontal="left" vertical="center"/>
    </xf>
    <xf numFmtId="0" fontId="6" fillId="7" borderId="5" xfId="0" applyFont="1" applyFill="1" applyBorder="1" applyAlignment="1" applyProtection="1">
      <alignment horizontal="left" vertical="center"/>
    </xf>
    <xf numFmtId="0" fontId="6" fillId="7" borderId="15" xfId="0" applyFont="1" applyFill="1" applyBorder="1" applyAlignment="1" applyProtection="1">
      <alignment horizontal="left" vertical="center"/>
    </xf>
    <xf numFmtId="0" fontId="6" fillId="7" borderId="10" xfId="0" applyFont="1" applyFill="1" applyBorder="1" applyAlignment="1" applyProtection="1">
      <alignment horizontal="left" vertical="center"/>
    </xf>
    <xf numFmtId="0" fontId="6" fillId="5" borderId="5" xfId="0" applyFont="1" applyFill="1" applyBorder="1" applyAlignment="1" applyProtection="1">
      <alignment horizontal="left" vertical="center"/>
    </xf>
    <xf numFmtId="0" fontId="6" fillId="5" borderId="15" xfId="0" applyFont="1" applyFill="1" applyBorder="1" applyAlignment="1" applyProtection="1">
      <alignment horizontal="left" vertical="center"/>
    </xf>
    <xf numFmtId="0" fontId="6" fillId="7" borderId="7" xfId="0" applyFont="1" applyFill="1" applyBorder="1" applyAlignment="1" applyProtection="1">
      <alignment horizontal="left" vertical="center"/>
    </xf>
    <xf numFmtId="0" fontId="6" fillId="0" borderId="5" xfId="0" applyFont="1" applyFill="1" applyBorder="1" applyAlignment="1" applyProtection="1">
      <alignment vertical="center"/>
    </xf>
    <xf numFmtId="0" fontId="6" fillId="0" borderId="15" xfId="0" applyFont="1" applyFill="1" applyBorder="1" applyAlignment="1" applyProtection="1">
      <alignment vertical="center"/>
    </xf>
    <xf numFmtId="0" fontId="6" fillId="7" borderId="5" xfId="0" applyFont="1" applyFill="1" applyBorder="1" applyAlignment="1" applyProtection="1">
      <alignment vertical="center"/>
    </xf>
    <xf numFmtId="0" fontId="6" fillId="7" borderId="15" xfId="0" applyFont="1" applyFill="1" applyBorder="1" applyAlignment="1" applyProtection="1">
      <alignment vertical="center"/>
    </xf>
    <xf numFmtId="0" fontId="6" fillId="0" borderId="5" xfId="0" applyFont="1" applyFill="1" applyBorder="1" applyAlignment="1" applyProtection="1">
      <alignment horizontal="left" vertical="center"/>
    </xf>
    <xf numFmtId="0" fontId="6" fillId="0" borderId="15" xfId="0" applyFont="1" applyFill="1" applyBorder="1" applyAlignment="1" applyProtection="1">
      <alignment horizontal="left" vertical="center"/>
    </xf>
    <xf numFmtId="0" fontId="1" fillId="3" borderId="21" xfId="0" applyFont="1" applyFill="1" applyBorder="1" applyAlignment="1" applyProtection="1">
      <alignment horizontal="center" vertical="center" wrapText="1" shrinkToFit="1"/>
      <protection locked="0"/>
    </xf>
    <xf numFmtId="0" fontId="1" fillId="3" borderId="22" xfId="0" applyFont="1" applyFill="1" applyBorder="1" applyAlignment="1" applyProtection="1">
      <alignment horizontal="center" vertical="center" shrinkToFit="1"/>
      <protection locked="0"/>
    </xf>
    <xf numFmtId="0" fontId="12" fillId="13" borderId="15" xfId="0" applyFont="1" applyFill="1" applyBorder="1" applyAlignment="1" applyProtection="1">
      <alignment horizontal="center" vertical="center"/>
    </xf>
  </cellXfs>
  <cellStyles count="6">
    <cellStyle name="Followed Hyperlink" xfId="3" builtinId="9" hidden="1"/>
    <cellStyle name="Followed Hyperlink" xfId="5" builtinId="9" hidden="1"/>
    <cellStyle name="Hyperlink" xfId="2" builtinId="8" hidden="1"/>
    <cellStyle name="Hyperlink" xfId="4" builtinId="8" hidden="1"/>
    <cellStyle name="Normal" xfId="0" builtinId="0"/>
    <cellStyle name="Normal 2" xfId="1"/>
  </cellStyles>
  <dxfs count="36">
    <dxf>
      <font>
        <color theme="0"/>
      </font>
      <fill>
        <patternFill patternType="solid">
          <fgColor indexed="64"/>
          <bgColor theme="1" tint="0.34998626667073579"/>
        </patternFill>
      </fill>
      <border>
        <left/>
        <right/>
        <top/>
        <bottom/>
      </border>
    </dxf>
    <dxf>
      <font>
        <color rgb="FF9C6500"/>
      </font>
      <fill>
        <patternFill>
          <bgColor rgb="FFFFEB9C"/>
        </patternFill>
      </fill>
    </dxf>
    <dxf>
      <font>
        <color auto="1"/>
      </font>
      <fill>
        <patternFill patternType="solid">
          <fgColor indexed="64"/>
          <bgColor theme="1"/>
        </patternFill>
      </fill>
    </dxf>
    <dxf>
      <font>
        <color auto="1"/>
      </font>
      <fill>
        <patternFill patternType="solid">
          <fgColor indexed="64"/>
          <bgColor theme="1"/>
        </patternFill>
      </fill>
    </dxf>
    <dxf>
      <font>
        <color auto="1"/>
      </font>
      <fill>
        <patternFill patternType="solid">
          <fgColor indexed="64"/>
          <bgColor theme="1"/>
        </patternFill>
      </fill>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auto="1"/>
      </font>
      <fill>
        <patternFill patternType="solid">
          <fgColor indexed="64"/>
          <bgColor theme="1"/>
        </patternFill>
      </fill>
    </dxf>
    <dxf>
      <font>
        <b/>
        <i val="0"/>
        <color auto="1"/>
      </font>
      <fill>
        <patternFill patternType="solid">
          <fgColor indexed="64"/>
          <bgColor theme="0" tint="-0.499984740745262"/>
        </patternFill>
      </fill>
      <border>
        <left/>
        <right/>
        <top style="thin">
          <color auto="1"/>
        </top>
        <bottom style="thin">
          <color auto="1"/>
        </bottom>
      </border>
    </dxf>
    <dxf>
      <font>
        <color indexed="9"/>
      </font>
      <fill>
        <patternFill>
          <bgColor indexed="62"/>
        </patternFill>
      </fill>
    </dxf>
    <dxf>
      <fill>
        <patternFill>
          <bgColor indexed="22"/>
        </patternFill>
      </fill>
    </dxf>
    <dxf>
      <font>
        <color indexed="9"/>
      </font>
      <fill>
        <patternFill>
          <bgColor indexed="62"/>
        </patternFill>
      </fill>
    </dxf>
    <dxf>
      <fill>
        <patternFill>
          <bgColor indexed="22"/>
        </patternFill>
      </fill>
    </dxf>
    <dxf>
      <font>
        <color indexed="9"/>
      </font>
      <fill>
        <patternFill>
          <bgColor indexed="62"/>
        </patternFill>
      </fill>
    </dxf>
    <dxf>
      <fill>
        <patternFill>
          <bgColor indexed="22"/>
        </patternFill>
      </fill>
    </dxf>
    <dxf>
      <font>
        <color indexed="9"/>
      </font>
      <fill>
        <patternFill>
          <bgColor indexed="62"/>
        </patternFill>
      </fill>
    </dxf>
    <dxf>
      <fill>
        <patternFill>
          <bgColor indexed="22"/>
        </patternFill>
      </fill>
    </dxf>
  </dxfs>
  <tableStyles count="0" defaultTableStyle="TableStyleMedium9" defaultPivotStyle="PivotStyleMedium4"/>
</styleSheet>
</file>

<file path=xl/_rels/workbook.xml.rels><?xml version="1.0" encoding="UTF-8" standalone="yes"?>
<Relationships xmlns="http://schemas.openxmlformats.org/package/2006/relationships"><Relationship Id="rId3" Type="http://schemas.openxmlformats.org/officeDocument/2006/relationships/externalLink" Target="externalLinks/externalLink1.xml"/><Relationship Id="rId4" Type="http://schemas.openxmlformats.org/officeDocument/2006/relationships/theme" Target="theme/theme1.xml"/><Relationship Id="rId5" Type="http://schemas.openxmlformats.org/officeDocument/2006/relationships/styles" Target="styles.xml"/><Relationship Id="rId6" Type="http://schemas.openxmlformats.org/officeDocument/2006/relationships/sharedStrings" Target="sharedStrings.xml"/><Relationship Id="rId7"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jpg"/></Relationships>
</file>

<file path=xl/drawings/drawing1.xml><?xml version="1.0" encoding="utf-8"?>
<xdr:wsDr xmlns:xdr="http://schemas.openxmlformats.org/drawingml/2006/spreadsheetDrawing" xmlns:a="http://schemas.openxmlformats.org/drawingml/2006/main">
  <xdr:twoCellAnchor editAs="oneCell">
    <xdr:from>
      <xdr:col>4</xdr:col>
      <xdr:colOff>1591733</xdr:colOff>
      <xdr:row>0</xdr:row>
      <xdr:rowOff>575734</xdr:rowOff>
    </xdr:from>
    <xdr:to>
      <xdr:col>6</xdr:col>
      <xdr:colOff>876300</xdr:colOff>
      <xdr:row>1</xdr:row>
      <xdr:rowOff>455084</xdr:rowOff>
    </xdr:to>
    <xdr:pic>
      <xdr:nvPicPr>
        <xdr:cNvPr id="3" name="Picture 2"/>
        <xdr:cNvPicPr>
          <a:picLocks noChangeAspect="1"/>
        </xdr:cNvPicPr>
      </xdr:nvPicPr>
      <xdr:blipFill>
        <a:blip xmlns:r="http://schemas.openxmlformats.org/officeDocument/2006/relationships" r:embed="rId1"/>
        <a:stretch>
          <a:fillRect/>
        </a:stretch>
      </xdr:blipFill>
      <xdr:spPr>
        <a:xfrm>
          <a:off x="7586133" y="575734"/>
          <a:ext cx="2552700" cy="92921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50801</xdr:colOff>
      <xdr:row>0</xdr:row>
      <xdr:rowOff>93132</xdr:rowOff>
    </xdr:from>
    <xdr:to>
      <xdr:col>1</xdr:col>
      <xdr:colOff>2738823</xdr:colOff>
      <xdr:row>5</xdr:row>
      <xdr:rowOff>152400</xdr:rowOff>
    </xdr:to>
    <xdr:pic>
      <xdr:nvPicPr>
        <xdr:cNvPr id="2" name="Picture 1"/>
        <xdr:cNvPicPr>
          <a:picLocks noChangeAspect="1"/>
        </xdr:cNvPicPr>
      </xdr:nvPicPr>
      <xdr:blipFill>
        <a:blip xmlns:r="http://schemas.openxmlformats.org/officeDocument/2006/relationships" r:embed="rId1"/>
        <a:stretch>
          <a:fillRect/>
        </a:stretch>
      </xdr:blipFill>
      <xdr:spPr>
        <a:xfrm>
          <a:off x="50801" y="93132"/>
          <a:ext cx="3881822" cy="1329268"/>
        </a:xfrm>
        <a:prstGeom prst="rect">
          <a:avLst/>
        </a:prstGeom>
      </xdr:spPr>
    </xdr:pic>
    <xdr:clientData/>
  </xdr:twoCellAnchor>
  <xdr:twoCellAnchor editAs="oneCell">
    <xdr:from>
      <xdr:col>1</xdr:col>
      <xdr:colOff>3310045</xdr:colOff>
      <xdr:row>1</xdr:row>
      <xdr:rowOff>61814</xdr:rowOff>
    </xdr:from>
    <xdr:to>
      <xdr:col>2</xdr:col>
      <xdr:colOff>685800</xdr:colOff>
      <xdr:row>5</xdr:row>
      <xdr:rowOff>11350</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503845" y="315814"/>
          <a:ext cx="1922355" cy="96553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Users/brett/Dropbox/2013/Pricing/PreSeason/2013%20Dealer%20Order%20Form.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DEALER INFORMATION"/>
      <sheetName val="2013 Dealer Order Form"/>
    </sheetNames>
    <sheetDataSet>
      <sheetData sheetId="0"/>
      <sheetData sheetId="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enableFormatConditionsCalculation="0">
    <pageSetUpPr autoPageBreaks="0" fitToPage="1"/>
  </sheetPr>
  <dimension ref="B1:N91"/>
  <sheetViews>
    <sheetView showGridLines="0" view="pageLayout" zoomScale="75" zoomScaleNormal="75" zoomScaleSheetLayoutView="75" zoomScalePageLayoutView="75" workbookViewId="0">
      <selection activeCell="E11" sqref="E11:H11"/>
    </sheetView>
  </sheetViews>
  <sheetFormatPr baseColWidth="10" defaultColWidth="7.85546875" defaultRowHeight="13" x14ac:dyDescent="0"/>
  <cols>
    <col min="1" max="1" width="2.5703125" style="155" customWidth="1"/>
    <col min="2" max="2" width="25.85546875" style="155" customWidth="1"/>
    <col min="3" max="3" width="24.7109375" style="155" customWidth="1"/>
    <col min="4" max="4" width="14" style="155" customWidth="1"/>
    <col min="5" max="5" width="22.5703125" style="155" customWidth="1"/>
    <col min="6" max="6" width="14" style="155" customWidth="1"/>
    <col min="7" max="7" width="65" style="160" customWidth="1"/>
    <col min="8" max="8" width="26.140625" style="161" customWidth="1"/>
    <col min="9" max="9" width="16.28515625" style="155" customWidth="1"/>
    <col min="10" max="10" width="51.42578125" style="155" customWidth="1"/>
    <col min="11" max="11" width="10.42578125" style="155" customWidth="1"/>
    <col min="12" max="12" width="14.140625" style="155" customWidth="1"/>
    <col min="13" max="13" width="15.42578125" style="155" customWidth="1"/>
    <col min="14" max="14" width="17.42578125" style="155" customWidth="1"/>
    <col min="15" max="16384" width="7.85546875" style="155"/>
  </cols>
  <sheetData>
    <row r="1" spans="2:10" ht="82.5" customHeight="1">
      <c r="D1" s="156"/>
      <c r="E1" s="157"/>
      <c r="G1" s="155"/>
      <c r="H1" s="155"/>
    </row>
    <row r="2" spans="2:10" ht="101" customHeight="1">
      <c r="B2" s="338" t="s">
        <v>586</v>
      </c>
      <c r="C2" s="338"/>
      <c r="D2" s="338"/>
      <c r="E2" s="338"/>
      <c r="F2" s="338"/>
      <c r="G2" s="338"/>
      <c r="H2" s="338"/>
      <c r="I2" s="158"/>
      <c r="J2" s="158"/>
    </row>
    <row r="3" spans="2:10" ht="18" customHeight="1" thickBot="1">
      <c r="D3" s="156"/>
      <c r="E3" s="157"/>
      <c r="G3" s="155"/>
      <c r="H3" s="155"/>
    </row>
    <row r="4" spans="2:10" ht="37.5" customHeight="1" thickTop="1" thickBot="1">
      <c r="B4" s="269" t="s">
        <v>323</v>
      </c>
      <c r="C4" s="270"/>
      <c r="D4" s="270"/>
      <c r="E4" s="270"/>
      <c r="F4" s="270"/>
      <c r="G4" s="270"/>
      <c r="H4" s="271"/>
    </row>
    <row r="5" spans="2:10" ht="69" customHeight="1" thickTop="1">
      <c r="B5" s="339" t="s">
        <v>587</v>
      </c>
      <c r="C5" s="339"/>
      <c r="D5" s="339"/>
      <c r="E5" s="339"/>
      <c r="F5" s="339"/>
      <c r="G5" s="339"/>
      <c r="H5" s="339"/>
    </row>
    <row r="6" spans="2:10" ht="31.5" customHeight="1" thickBot="1">
      <c r="F6" s="159"/>
    </row>
    <row r="7" spans="2:10" ht="33.75" customHeight="1" thickTop="1" thickBot="1">
      <c r="B7" s="269" t="s">
        <v>324</v>
      </c>
      <c r="C7" s="270"/>
      <c r="D7" s="270"/>
      <c r="E7" s="270"/>
      <c r="F7" s="270"/>
      <c r="G7" s="270"/>
      <c r="H7" s="271"/>
    </row>
    <row r="8" spans="2:10" ht="33.75" customHeight="1" thickTop="1">
      <c r="B8" s="162"/>
      <c r="C8" s="163"/>
      <c r="D8" s="163"/>
      <c r="E8" s="163"/>
      <c r="F8" s="164"/>
      <c r="H8" s="165"/>
    </row>
    <row r="9" spans="2:10" ht="33.75" customHeight="1">
      <c r="B9" s="340" t="s">
        <v>325</v>
      </c>
      <c r="C9" s="341"/>
      <c r="D9" s="342"/>
      <c r="E9" s="346"/>
      <c r="F9" s="347"/>
      <c r="G9" s="347"/>
      <c r="H9" s="348"/>
    </row>
    <row r="10" spans="2:10" ht="33.75" customHeight="1">
      <c r="B10" s="343"/>
      <c r="C10" s="344"/>
      <c r="D10" s="345"/>
      <c r="E10" s="349"/>
      <c r="F10" s="350"/>
      <c r="G10" s="350"/>
      <c r="H10" s="351"/>
    </row>
    <row r="11" spans="2:10" ht="33.75" customHeight="1">
      <c r="B11" s="304" t="s">
        <v>326</v>
      </c>
      <c r="C11" s="305"/>
      <c r="D11" s="204" t="s">
        <v>327</v>
      </c>
      <c r="E11" s="329"/>
      <c r="F11" s="330"/>
      <c r="G11" s="330"/>
      <c r="H11" s="331"/>
    </row>
    <row r="12" spans="2:10" ht="33.75" customHeight="1">
      <c r="B12" s="325"/>
      <c r="C12" s="326"/>
      <c r="D12" s="205" t="s">
        <v>328</v>
      </c>
      <c r="E12" s="332"/>
      <c r="F12" s="333"/>
      <c r="G12" s="333"/>
      <c r="H12" s="334"/>
    </row>
    <row r="13" spans="2:10" ht="33.75" customHeight="1">
      <c r="B13" s="327"/>
      <c r="C13" s="328"/>
      <c r="D13" s="206" t="s">
        <v>329</v>
      </c>
      <c r="E13" s="335"/>
      <c r="F13" s="336"/>
      <c r="G13" s="336"/>
      <c r="H13" s="337"/>
    </row>
    <row r="14" spans="2:10" ht="33.75" customHeight="1">
      <c r="B14" s="304" t="s">
        <v>330</v>
      </c>
      <c r="C14" s="305"/>
      <c r="D14" s="204" t="s">
        <v>331</v>
      </c>
      <c r="E14" s="329"/>
      <c r="F14" s="330"/>
      <c r="G14" s="330"/>
      <c r="H14" s="331"/>
    </row>
    <row r="15" spans="2:10" ht="33.75" customHeight="1">
      <c r="B15" s="325"/>
      <c r="C15" s="326"/>
      <c r="D15" s="205" t="s">
        <v>328</v>
      </c>
      <c r="E15" s="332"/>
      <c r="F15" s="333"/>
      <c r="G15" s="333"/>
      <c r="H15" s="334"/>
    </row>
    <row r="16" spans="2:10" ht="33.75" customHeight="1">
      <c r="B16" s="327"/>
      <c r="C16" s="328"/>
      <c r="D16" s="207" t="s">
        <v>329</v>
      </c>
      <c r="E16" s="335"/>
      <c r="F16" s="336"/>
      <c r="G16" s="336"/>
      <c r="H16" s="337"/>
    </row>
    <row r="17" spans="2:14" ht="27" customHeight="1">
      <c r="B17" s="304" t="s">
        <v>332</v>
      </c>
      <c r="C17" s="305"/>
      <c r="D17" s="204" t="s">
        <v>333</v>
      </c>
      <c r="E17" s="308"/>
      <c r="F17" s="309"/>
      <c r="G17" s="309"/>
      <c r="H17" s="310"/>
    </row>
    <row r="18" spans="2:14" ht="27" customHeight="1" thickBot="1">
      <c r="B18" s="306"/>
      <c r="C18" s="307"/>
      <c r="D18" s="208" t="s">
        <v>334</v>
      </c>
      <c r="E18" s="311"/>
      <c r="F18" s="312"/>
      <c r="G18" s="312"/>
      <c r="H18" s="313"/>
      <c r="K18" s="166"/>
      <c r="L18" s="166"/>
      <c r="M18" s="166"/>
      <c r="N18" s="166"/>
    </row>
    <row r="19" spans="2:14" ht="9.75" customHeight="1">
      <c r="B19" s="169"/>
      <c r="C19" s="170"/>
      <c r="D19" s="170"/>
      <c r="E19" s="171"/>
      <c r="F19" s="160"/>
      <c r="G19" s="155"/>
      <c r="H19" s="155"/>
    </row>
    <row r="20" spans="2:14" ht="3.75" customHeight="1" thickBot="1">
      <c r="B20" s="169"/>
      <c r="C20" s="170"/>
      <c r="D20" s="170"/>
      <c r="E20" s="171"/>
      <c r="F20" s="160"/>
      <c r="G20" s="155"/>
      <c r="H20" s="155"/>
    </row>
    <row r="21" spans="2:14" ht="8.25" customHeight="1">
      <c r="B21" s="168"/>
      <c r="C21" s="172"/>
      <c r="D21" s="172"/>
      <c r="E21" s="314"/>
      <c r="F21" s="315"/>
      <c r="G21" s="315"/>
      <c r="H21" s="316"/>
    </row>
    <row r="22" spans="2:14" ht="25" customHeight="1">
      <c r="B22" s="317" t="s">
        <v>335</v>
      </c>
      <c r="C22" s="318"/>
      <c r="D22" s="318"/>
      <c r="E22" s="319" t="s">
        <v>336</v>
      </c>
      <c r="F22" s="320"/>
      <c r="G22" s="320"/>
      <c r="H22" s="321"/>
    </row>
    <row r="23" spans="2:14" ht="25" customHeight="1">
      <c r="B23" s="317"/>
      <c r="C23" s="318"/>
      <c r="D23" s="318"/>
      <c r="E23" s="319" t="s">
        <v>574</v>
      </c>
      <c r="F23" s="320"/>
      <c r="G23" s="320"/>
      <c r="H23" s="321"/>
    </row>
    <row r="24" spans="2:14" ht="25" customHeight="1">
      <c r="B24" s="317"/>
      <c r="C24" s="318"/>
      <c r="D24" s="318"/>
      <c r="E24" s="319" t="s">
        <v>434</v>
      </c>
      <c r="F24" s="320"/>
      <c r="G24" s="320"/>
      <c r="H24" s="321"/>
    </row>
    <row r="25" spans="2:14" ht="25" customHeight="1">
      <c r="B25" s="317"/>
      <c r="C25" s="318"/>
      <c r="D25" s="318"/>
      <c r="E25" s="319" t="s">
        <v>523</v>
      </c>
      <c r="F25" s="320"/>
      <c r="G25" s="320"/>
      <c r="H25" s="321"/>
    </row>
    <row r="26" spans="2:14" ht="25" customHeight="1">
      <c r="B26" s="317"/>
      <c r="C26" s="318"/>
      <c r="D26" s="318"/>
      <c r="E26" s="319" t="s">
        <v>575</v>
      </c>
      <c r="F26" s="320"/>
      <c r="G26" s="320"/>
      <c r="H26" s="321"/>
    </row>
    <row r="27" spans="2:14" ht="25" customHeight="1">
      <c r="B27" s="317"/>
      <c r="C27" s="318"/>
      <c r="D27" s="318"/>
      <c r="E27" s="319" t="s">
        <v>576</v>
      </c>
      <c r="F27" s="320"/>
      <c r="G27" s="320"/>
      <c r="H27" s="321"/>
    </row>
    <row r="28" spans="2:14" ht="25" customHeight="1">
      <c r="B28" s="173"/>
      <c r="C28" s="174"/>
      <c r="D28" s="174"/>
      <c r="E28" s="319" t="s">
        <v>577</v>
      </c>
      <c r="F28" s="320"/>
      <c r="G28" s="320"/>
      <c r="H28" s="321"/>
    </row>
    <row r="29" spans="2:14" ht="18" customHeight="1" thickBot="1">
      <c r="B29" s="175"/>
      <c r="C29" s="176"/>
      <c r="D29" s="176"/>
      <c r="E29" s="293"/>
      <c r="F29" s="294"/>
      <c r="G29" s="294"/>
      <c r="H29" s="295"/>
    </row>
    <row r="30" spans="2:14" ht="18" customHeight="1" thickBot="1">
      <c r="B30" s="217"/>
      <c r="C30" s="217"/>
      <c r="D30" s="217"/>
      <c r="E30" s="217"/>
      <c r="F30" s="217"/>
      <c r="G30" s="217"/>
      <c r="H30" s="217"/>
    </row>
    <row r="31" spans="2:14" ht="18.75" customHeight="1" thickTop="1">
      <c r="B31" s="261" t="s">
        <v>578</v>
      </c>
      <c r="C31" s="262"/>
      <c r="D31" s="262"/>
      <c r="E31" s="262"/>
      <c r="F31" s="262"/>
      <c r="G31" s="262"/>
      <c r="H31" s="263"/>
      <c r="I31" s="161"/>
    </row>
    <row r="32" spans="2:14" ht="18.75" customHeight="1" thickBot="1">
      <c r="B32" s="264"/>
      <c r="C32" s="265"/>
      <c r="D32" s="265"/>
      <c r="E32" s="265"/>
      <c r="F32" s="265"/>
      <c r="G32" s="265"/>
      <c r="H32" s="266"/>
      <c r="I32" s="161"/>
    </row>
    <row r="33" spans="2:14" ht="18" thickTop="1">
      <c r="B33" s="178"/>
      <c r="C33" s="166"/>
      <c r="D33" s="166"/>
      <c r="E33" s="179"/>
      <c r="F33" s="156"/>
      <c r="G33" s="177"/>
      <c r="H33" s="180"/>
      <c r="I33" s="160"/>
      <c r="J33" s="161"/>
    </row>
    <row r="34" spans="2:14" ht="41" customHeight="1">
      <c r="B34" s="178"/>
      <c r="C34" s="296" t="s">
        <v>588</v>
      </c>
      <c r="D34" s="296"/>
      <c r="E34" s="296"/>
      <c r="F34" s="166"/>
      <c r="G34" s="209" t="s">
        <v>589</v>
      </c>
      <c r="H34" s="181"/>
      <c r="I34" s="182"/>
      <c r="J34" s="161"/>
    </row>
    <row r="35" spans="2:14" ht="30" customHeight="1">
      <c r="B35" s="178"/>
      <c r="C35" s="322" t="s">
        <v>590</v>
      </c>
      <c r="D35" s="323"/>
      <c r="E35" s="324"/>
      <c r="F35" s="166"/>
      <c r="G35" s="213" t="s">
        <v>590</v>
      </c>
      <c r="H35" s="183"/>
      <c r="J35" s="161"/>
    </row>
    <row r="36" spans="2:14" ht="26" customHeight="1">
      <c r="B36" s="178"/>
      <c r="C36" s="297" t="s">
        <v>435</v>
      </c>
      <c r="D36" s="298"/>
      <c r="E36" s="299"/>
      <c r="F36" s="166"/>
      <c r="G36" s="300" t="s">
        <v>436</v>
      </c>
      <c r="H36" s="183"/>
      <c r="J36" s="161"/>
    </row>
    <row r="37" spans="2:14" ht="26" customHeight="1">
      <c r="B37" s="178"/>
      <c r="C37" s="297"/>
      <c r="D37" s="298"/>
      <c r="E37" s="299"/>
      <c r="F37" s="166"/>
      <c r="G37" s="300"/>
      <c r="H37" s="183"/>
      <c r="J37" s="161"/>
    </row>
    <row r="38" spans="2:14" ht="49" customHeight="1">
      <c r="B38" s="178"/>
      <c r="C38" s="301" t="s">
        <v>522</v>
      </c>
      <c r="D38" s="302"/>
      <c r="E38" s="303"/>
      <c r="F38" s="166"/>
      <c r="G38" s="235" t="s">
        <v>522</v>
      </c>
      <c r="H38" s="183"/>
      <c r="J38" s="161"/>
    </row>
    <row r="39" spans="2:14" ht="13" customHeight="1">
      <c r="B39" s="178"/>
      <c r="C39" s="210"/>
      <c r="D39" s="211"/>
      <c r="E39" s="212"/>
      <c r="F39" s="166"/>
      <c r="G39" s="216"/>
      <c r="H39" s="183"/>
      <c r="J39" s="161"/>
    </row>
    <row r="40" spans="2:14" ht="26" customHeight="1">
      <c r="B40" s="178"/>
      <c r="C40" s="301" t="s">
        <v>442</v>
      </c>
      <c r="D40" s="302"/>
      <c r="E40" s="303"/>
      <c r="F40" s="166"/>
      <c r="G40" s="235" t="s">
        <v>442</v>
      </c>
      <c r="H40" s="183"/>
      <c r="J40" s="161"/>
    </row>
    <row r="41" spans="2:14" ht="22" customHeight="1">
      <c r="B41" s="178"/>
      <c r="C41" s="245" t="s">
        <v>439</v>
      </c>
      <c r="D41" s="246"/>
      <c r="E41" s="247"/>
      <c r="F41" s="184"/>
      <c r="G41" s="215" t="s">
        <v>437</v>
      </c>
      <c r="H41" s="185"/>
      <c r="J41" s="161"/>
    </row>
    <row r="42" spans="2:14" ht="22" customHeight="1">
      <c r="B42" s="178"/>
      <c r="C42" s="245" t="s">
        <v>440</v>
      </c>
      <c r="D42" s="246"/>
      <c r="E42" s="247"/>
      <c r="F42" s="184"/>
      <c r="G42" s="215" t="s">
        <v>438</v>
      </c>
      <c r="H42" s="185"/>
      <c r="J42" s="161"/>
    </row>
    <row r="43" spans="2:14" ht="11" customHeight="1">
      <c r="B43" s="178"/>
      <c r="C43" s="248"/>
      <c r="D43" s="249"/>
      <c r="E43" s="250"/>
      <c r="F43" s="166"/>
      <c r="G43" s="214"/>
      <c r="H43" s="180"/>
      <c r="I43" s="160"/>
      <c r="J43" s="161"/>
    </row>
    <row r="44" spans="2:14">
      <c r="B44" s="178"/>
      <c r="C44" s="166"/>
      <c r="D44" s="166"/>
      <c r="E44" s="166"/>
      <c r="F44" s="166"/>
      <c r="G44" s="186"/>
      <c r="H44" s="180"/>
      <c r="I44" s="160"/>
      <c r="J44" s="161"/>
    </row>
    <row r="45" spans="2:14" ht="28" customHeight="1">
      <c r="B45" s="178"/>
      <c r="C45" s="283" t="s">
        <v>519</v>
      </c>
      <c r="D45" s="283"/>
      <c r="E45" s="283"/>
      <c r="F45" s="283"/>
      <c r="G45" s="283"/>
      <c r="H45" s="180"/>
      <c r="I45" s="160"/>
      <c r="J45" s="161"/>
    </row>
    <row r="46" spans="2:14" ht="14" thickBot="1">
      <c r="B46" s="187"/>
      <c r="C46" s="188"/>
      <c r="D46" s="188"/>
      <c r="E46" s="188"/>
      <c r="F46" s="188"/>
      <c r="G46" s="189"/>
      <c r="H46" s="190"/>
      <c r="I46" s="160"/>
      <c r="J46" s="161"/>
    </row>
    <row r="47" spans="2:14" ht="20" customHeight="1" thickBot="1">
      <c r="F47" s="167"/>
      <c r="G47" s="166"/>
      <c r="H47" s="155"/>
      <c r="I47" s="166"/>
      <c r="J47" s="166"/>
      <c r="K47" s="166"/>
      <c r="L47" s="166"/>
      <c r="M47" s="166"/>
      <c r="N47" s="166"/>
    </row>
    <row r="48" spans="2:14" ht="28" customHeight="1">
      <c r="B48" s="277" t="s">
        <v>441</v>
      </c>
      <c r="C48" s="278"/>
      <c r="D48" s="278"/>
      <c r="E48" s="284" t="s">
        <v>521</v>
      </c>
      <c r="F48" s="285"/>
      <c r="G48" s="285"/>
      <c r="H48" s="286"/>
    </row>
    <row r="49" spans="2:9" ht="28" customHeight="1">
      <c r="B49" s="279"/>
      <c r="C49" s="280"/>
      <c r="D49" s="280"/>
      <c r="E49" s="287"/>
      <c r="F49" s="288"/>
      <c r="G49" s="288"/>
      <c r="H49" s="289"/>
    </row>
    <row r="50" spans="2:9" ht="28" customHeight="1">
      <c r="B50" s="279"/>
      <c r="C50" s="280"/>
      <c r="D50" s="280"/>
      <c r="E50" s="287"/>
      <c r="F50" s="288"/>
      <c r="G50" s="288"/>
      <c r="H50" s="289"/>
    </row>
    <row r="51" spans="2:9" ht="28" customHeight="1">
      <c r="B51" s="279"/>
      <c r="C51" s="280"/>
      <c r="D51" s="280"/>
      <c r="E51" s="287"/>
      <c r="F51" s="288"/>
      <c r="G51" s="288"/>
      <c r="H51" s="289"/>
    </row>
    <row r="52" spans="2:9" ht="28" customHeight="1">
      <c r="B52" s="279"/>
      <c r="C52" s="280"/>
      <c r="D52" s="280"/>
      <c r="E52" s="287"/>
      <c r="F52" s="288"/>
      <c r="G52" s="288"/>
      <c r="H52" s="289"/>
    </row>
    <row r="53" spans="2:9" ht="28" customHeight="1" thickBot="1">
      <c r="B53" s="281"/>
      <c r="C53" s="282"/>
      <c r="D53" s="282"/>
      <c r="E53" s="290"/>
      <c r="F53" s="291"/>
      <c r="G53" s="291"/>
      <c r="H53" s="292"/>
    </row>
    <row r="54" spans="2:9" ht="65" customHeight="1" thickBot="1">
      <c r="B54" s="217"/>
      <c r="C54" s="217"/>
      <c r="D54" s="217"/>
      <c r="E54" s="217"/>
      <c r="F54" s="217"/>
      <c r="G54" s="217"/>
      <c r="H54" s="217"/>
    </row>
    <row r="55" spans="2:9" ht="18.75" customHeight="1" thickTop="1">
      <c r="B55" s="261" t="s">
        <v>622</v>
      </c>
      <c r="C55" s="262"/>
      <c r="D55" s="262"/>
      <c r="E55" s="262"/>
      <c r="F55" s="262"/>
      <c r="G55" s="262"/>
      <c r="H55" s="263"/>
      <c r="I55" s="161"/>
    </row>
    <row r="56" spans="2:9" ht="18.75" customHeight="1" thickBot="1">
      <c r="B56" s="264"/>
      <c r="C56" s="265"/>
      <c r="D56" s="265"/>
      <c r="E56" s="265"/>
      <c r="F56" s="265"/>
      <c r="G56" s="265"/>
      <c r="H56" s="266"/>
      <c r="I56" s="161"/>
    </row>
    <row r="57" spans="2:9" ht="14.25" customHeight="1" thickTop="1">
      <c r="B57" s="225"/>
      <c r="C57" s="219"/>
      <c r="D57" s="219"/>
      <c r="E57" s="219"/>
      <c r="F57" s="218"/>
      <c r="G57" s="218"/>
      <c r="H57" s="221"/>
    </row>
    <row r="58" spans="2:9" ht="36.75" customHeight="1">
      <c r="B58" s="226"/>
      <c r="C58" s="230" t="s">
        <v>445</v>
      </c>
      <c r="D58" s="230" t="s">
        <v>446</v>
      </c>
      <c r="E58" s="220"/>
      <c r="F58" s="267" t="s">
        <v>518</v>
      </c>
      <c r="G58" s="268"/>
      <c r="H58" s="222"/>
    </row>
    <row r="59" spans="2:9" ht="36.75" customHeight="1">
      <c r="B59" s="226"/>
      <c r="C59" s="231">
        <v>500</v>
      </c>
      <c r="D59" s="232">
        <v>2.75</v>
      </c>
      <c r="E59" s="220"/>
      <c r="F59" s="268"/>
      <c r="G59" s="268"/>
      <c r="H59" s="222"/>
    </row>
    <row r="60" spans="2:9" ht="36.75" customHeight="1">
      <c r="B60" s="226"/>
      <c r="C60" s="231">
        <v>275</v>
      </c>
      <c r="D60" s="232">
        <v>3</v>
      </c>
      <c r="E60" s="220"/>
      <c r="F60" s="268"/>
      <c r="G60" s="268"/>
      <c r="H60" s="222"/>
    </row>
    <row r="61" spans="2:9" ht="36.75" customHeight="1">
      <c r="B61" s="226"/>
      <c r="C61" s="233">
        <v>150</v>
      </c>
      <c r="D61" s="234">
        <v>3.25</v>
      </c>
      <c r="E61" s="220"/>
      <c r="F61" s="268"/>
      <c r="G61" s="268"/>
      <c r="H61" s="222"/>
    </row>
    <row r="62" spans="2:9" ht="36.75" customHeight="1">
      <c r="B62" s="226"/>
      <c r="C62" s="220"/>
      <c r="D62" s="229"/>
      <c r="E62" s="220"/>
      <c r="F62" s="268"/>
      <c r="G62" s="268"/>
      <c r="H62" s="222"/>
    </row>
    <row r="63" spans="2:9" ht="20" customHeight="1" thickBot="1">
      <c r="B63" s="227"/>
      <c r="C63" s="228"/>
      <c r="D63" s="228"/>
      <c r="E63" s="228"/>
      <c r="F63" s="223"/>
      <c r="G63" s="223"/>
      <c r="H63" s="224"/>
    </row>
    <row r="64" spans="2:9" ht="9.75" customHeight="1" thickTop="1">
      <c r="B64" s="169"/>
      <c r="C64" s="170"/>
      <c r="D64" s="170"/>
      <c r="E64" s="171"/>
      <c r="F64" s="160"/>
      <c r="G64" s="155"/>
      <c r="H64" s="155"/>
    </row>
    <row r="65" spans="2:8" ht="29" customHeight="1" thickBot="1">
      <c r="F65" s="166"/>
      <c r="G65" s="155"/>
      <c r="H65" s="155"/>
    </row>
    <row r="66" spans="2:8" ht="27" thickTop="1" thickBot="1">
      <c r="B66" s="269" t="s">
        <v>579</v>
      </c>
      <c r="C66" s="270"/>
      <c r="D66" s="270"/>
      <c r="E66" s="270"/>
      <c r="F66" s="270"/>
      <c r="G66" s="270"/>
      <c r="H66" s="271"/>
    </row>
    <row r="67" spans="2:8" ht="14" thickTop="1">
      <c r="B67" s="178"/>
      <c r="C67" s="166"/>
      <c r="D67" s="166"/>
      <c r="E67" s="166"/>
      <c r="F67" s="166"/>
      <c r="G67" s="166"/>
      <c r="H67" s="180"/>
    </row>
    <row r="68" spans="2:8" ht="16" customHeight="1">
      <c r="B68" s="178"/>
      <c r="C68" s="166"/>
      <c r="D68" s="166"/>
      <c r="E68" s="166"/>
      <c r="F68" s="166"/>
      <c r="G68" s="166"/>
      <c r="H68" s="180"/>
    </row>
    <row r="69" spans="2:8" ht="12" customHeight="1">
      <c r="B69" s="251" t="s">
        <v>580</v>
      </c>
      <c r="C69" s="252"/>
      <c r="D69" s="255" t="s">
        <v>581</v>
      </c>
      <c r="E69" s="256"/>
      <c r="F69" s="256"/>
      <c r="G69" s="256"/>
      <c r="H69" s="272"/>
    </row>
    <row r="70" spans="2:8" ht="64" customHeight="1">
      <c r="B70" s="253"/>
      <c r="C70" s="254"/>
      <c r="D70" s="257"/>
      <c r="E70" s="258"/>
      <c r="F70" s="258"/>
      <c r="G70" s="258"/>
      <c r="H70" s="273"/>
    </row>
    <row r="71" spans="2:8" ht="8" customHeight="1">
      <c r="B71" s="178"/>
      <c r="C71" s="179"/>
      <c r="D71" s="191"/>
      <c r="E71" s="192"/>
      <c r="F71" s="193"/>
      <c r="G71" s="193"/>
      <c r="H71" s="194"/>
    </row>
    <row r="72" spans="2:8" ht="16" customHeight="1">
      <c r="B72" s="178"/>
      <c r="C72" s="179"/>
      <c r="D72" s="191"/>
      <c r="E72" s="192"/>
      <c r="F72" s="193"/>
      <c r="G72" s="193"/>
      <c r="H72" s="194"/>
    </row>
    <row r="73" spans="2:8" ht="12" customHeight="1">
      <c r="B73" s="251" t="s">
        <v>582</v>
      </c>
      <c r="C73" s="252"/>
      <c r="D73" s="255" t="s">
        <v>583</v>
      </c>
      <c r="E73" s="256"/>
      <c r="F73" s="256"/>
      <c r="G73" s="256"/>
      <c r="H73" s="272"/>
    </row>
    <row r="74" spans="2:8" ht="65" customHeight="1">
      <c r="B74" s="253"/>
      <c r="C74" s="254"/>
      <c r="D74" s="274"/>
      <c r="E74" s="275"/>
      <c r="F74" s="275"/>
      <c r="G74" s="275"/>
      <c r="H74" s="276"/>
    </row>
    <row r="75" spans="2:8" ht="25" customHeight="1">
      <c r="B75" s="195"/>
      <c r="C75" s="196"/>
      <c r="D75" s="197"/>
      <c r="E75" s="197"/>
      <c r="F75" s="197"/>
      <c r="G75" s="197"/>
      <c r="H75" s="198"/>
    </row>
    <row r="76" spans="2:8" ht="12" customHeight="1">
      <c r="B76" s="251" t="s">
        <v>584</v>
      </c>
      <c r="C76" s="252"/>
      <c r="D76" s="255" t="s">
        <v>585</v>
      </c>
      <c r="E76" s="256"/>
      <c r="F76" s="256" t="s">
        <v>520</v>
      </c>
      <c r="G76" s="259"/>
      <c r="H76" s="199"/>
    </row>
    <row r="77" spans="2:8" ht="64" customHeight="1">
      <c r="B77" s="253"/>
      <c r="C77" s="254"/>
      <c r="D77" s="257"/>
      <c r="E77" s="258"/>
      <c r="F77" s="260"/>
      <c r="G77" s="260"/>
      <c r="H77" s="200"/>
    </row>
    <row r="78" spans="2:8" hidden="1">
      <c r="B78" s="178"/>
      <c r="C78" s="179"/>
      <c r="D78" s="179"/>
      <c r="E78" s="186"/>
      <c r="F78" s="166"/>
      <c r="H78" s="165"/>
    </row>
    <row r="79" spans="2:8" ht="2" customHeight="1">
      <c r="B79" s="178"/>
      <c r="C79" s="179"/>
      <c r="D79" s="166"/>
      <c r="E79" s="166"/>
      <c r="F79" s="166"/>
      <c r="G79" s="166"/>
      <c r="H79" s="180"/>
    </row>
    <row r="80" spans="2:8" ht="12" customHeight="1" thickBot="1">
      <c r="B80" s="187"/>
      <c r="C80" s="188"/>
      <c r="D80" s="188"/>
      <c r="E80" s="188"/>
      <c r="F80" s="188"/>
      <c r="G80" s="188"/>
      <c r="H80" s="190"/>
    </row>
    <row r="81" spans="2:8">
      <c r="G81" s="155"/>
      <c r="H81" s="155"/>
    </row>
    <row r="82" spans="2:8">
      <c r="G82" s="155"/>
      <c r="H82" s="155"/>
    </row>
    <row r="83" spans="2:8" ht="12" customHeight="1">
      <c r="B83" s="201"/>
      <c r="C83" s="202"/>
      <c r="D83" s="177"/>
      <c r="E83" s="179"/>
      <c r="G83" s="155"/>
      <c r="H83" s="155"/>
    </row>
    <row r="89" spans="2:8">
      <c r="C89" s="203"/>
      <c r="D89" s="203"/>
    </row>
    <row r="90" spans="2:8">
      <c r="D90" s="203"/>
    </row>
    <row r="91" spans="2:8">
      <c r="D91" s="203"/>
    </row>
  </sheetData>
  <mergeCells count="50">
    <mergeCell ref="B2:H2"/>
    <mergeCell ref="B4:H4"/>
    <mergeCell ref="B5:H5"/>
    <mergeCell ref="B7:H7"/>
    <mergeCell ref="B9:D10"/>
    <mergeCell ref="E9:H10"/>
    <mergeCell ref="B11:C13"/>
    <mergeCell ref="E11:H11"/>
    <mergeCell ref="E12:H12"/>
    <mergeCell ref="E13:H13"/>
    <mergeCell ref="B14:C16"/>
    <mergeCell ref="E14:H14"/>
    <mergeCell ref="E15:H15"/>
    <mergeCell ref="E16:H16"/>
    <mergeCell ref="C40:E40"/>
    <mergeCell ref="C41:E41"/>
    <mergeCell ref="B17:C18"/>
    <mergeCell ref="E17:H17"/>
    <mergeCell ref="E18:H18"/>
    <mergeCell ref="E21:H21"/>
    <mergeCell ref="C38:E38"/>
    <mergeCell ref="B22:D27"/>
    <mergeCell ref="E22:H22"/>
    <mergeCell ref="E23:H23"/>
    <mergeCell ref="E24:H24"/>
    <mergeCell ref="E25:H25"/>
    <mergeCell ref="E26:H26"/>
    <mergeCell ref="E27:H27"/>
    <mergeCell ref="C35:E35"/>
    <mergeCell ref="E28:H28"/>
    <mergeCell ref="E29:H29"/>
    <mergeCell ref="B31:H32"/>
    <mergeCell ref="C34:E34"/>
    <mergeCell ref="C36:E37"/>
    <mergeCell ref="G36:G37"/>
    <mergeCell ref="C42:E42"/>
    <mergeCell ref="C43:E43"/>
    <mergeCell ref="B76:C77"/>
    <mergeCell ref="D76:E77"/>
    <mergeCell ref="F76:G77"/>
    <mergeCell ref="B55:H56"/>
    <mergeCell ref="F58:G62"/>
    <mergeCell ref="B66:H66"/>
    <mergeCell ref="B69:C70"/>
    <mergeCell ref="D69:H70"/>
    <mergeCell ref="B73:C74"/>
    <mergeCell ref="D73:H74"/>
    <mergeCell ref="B48:D53"/>
    <mergeCell ref="C45:G45"/>
    <mergeCell ref="E48:H53"/>
  </mergeCells>
  <phoneticPr fontId="41" type="noConversion"/>
  <conditionalFormatting sqref="D73 B69 D69 B73 B84:E84 B17 B90:E65352 D78:E78 B78:C79 E15:E16 B9:B11 B14:C16 C9:C10 B4 D3:F3 B66 I3:J3 G87:J65354 F78:F65353 I1:J1 D1:F1 E18 D9:D18 K1:HB18 F8 I43:I46 G34:G35 G44 I22:HD30 D33:H33 D29 G78:J78 F67:F68 B71:F72 B7:E8 I73:I75 J70:J75 B76 J77 H76:H77 F76:G76 I31:I34 J31:HD46 G46 F65 K65:HB65355 H34:H46">
    <cfRule type="cellIs" dxfId="35" priority="9" stopIfTrue="1" operator="equal">
      <formula>"ALREADY CARDED"</formula>
    </cfRule>
    <cfRule type="cellIs" dxfId="34" priority="10" stopIfTrue="1" operator="equal">
      <formula>"NOT CARDABLE"</formula>
    </cfRule>
  </conditionalFormatting>
  <conditionalFormatting sqref="I47:HB47">
    <cfRule type="cellIs" dxfId="33" priority="5" stopIfTrue="1" operator="equal">
      <formula>"ALREADY CARDED"</formula>
    </cfRule>
    <cfRule type="cellIs" dxfId="32" priority="6" stopIfTrue="1" operator="equal">
      <formula>"NOT CARDABLE"</formula>
    </cfRule>
  </conditionalFormatting>
  <conditionalFormatting sqref="C35">
    <cfRule type="cellIs" dxfId="31" priority="3" stopIfTrue="1" operator="equal">
      <formula>"ALREADY CARDED"</formula>
    </cfRule>
    <cfRule type="cellIs" dxfId="30" priority="4" stopIfTrue="1" operator="equal">
      <formula>"NOT CARDABLE"</formula>
    </cfRule>
  </conditionalFormatting>
  <conditionalFormatting sqref="I54:HD56">
    <cfRule type="cellIs" dxfId="29" priority="1" stopIfTrue="1" operator="equal">
      <formula>"ALREADY CARDED"</formula>
    </cfRule>
    <cfRule type="cellIs" dxfId="28" priority="2" stopIfTrue="1" operator="equal">
      <formula>"NOT CARDABLE"</formula>
    </cfRule>
  </conditionalFormatting>
  <pageMargins left="0.75" right="0.75" top="0.75" bottom="0.75" header="0.5" footer="0.5"/>
  <pageSetup scale="30" orientation="portrait"/>
  <drawing r:id="rId1"/>
  <extLst>
    <ext xmlns:mx="http://schemas.microsoft.com/office/mac/excel/2008/main" uri="{64002731-A6B0-56B0-2670-7721B7C09600}">
      <mx:PLV Mode="1" OnePage="0" WScale="0"/>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T309"/>
  <sheetViews>
    <sheetView tabSelected="1" workbookViewId="0">
      <pane xSplit="2" topLeftCell="C1" activePane="topRight" state="frozen"/>
      <selection activeCell="A173" sqref="A173"/>
      <selection pane="topRight" activeCell="H3" sqref="H3"/>
    </sheetView>
  </sheetViews>
  <sheetFormatPr baseColWidth="10" defaultRowHeight="20" customHeight="1" outlineLevelCol="1" x14ac:dyDescent="0"/>
  <cols>
    <col min="1" max="1" width="13.42578125" style="57" customWidth="1"/>
    <col min="2" max="2" width="51.140625" style="57" bestFit="1" customWidth="1"/>
    <col min="3" max="3" width="16.42578125" style="58" customWidth="1"/>
    <col min="4" max="4" width="12.140625" style="57" customWidth="1"/>
    <col min="5" max="5" width="9.42578125" style="59" customWidth="1"/>
    <col min="6" max="6" width="9.42578125" style="60" customWidth="1"/>
    <col min="7" max="8" width="9.5703125" style="60" customWidth="1"/>
    <col min="9" max="9" width="10.7109375" style="77" hidden="1" customWidth="1" outlineLevel="1"/>
    <col min="10" max="10" width="10.7109375" style="72" hidden="1" customWidth="1" outlineLevel="1"/>
    <col min="11" max="12" width="10.7109375" style="73" hidden="1" customWidth="1" outlineLevel="1"/>
    <col min="13" max="13" width="12" style="74" customWidth="1" collapsed="1"/>
    <col min="14" max="14" width="11.28515625" style="74" hidden="1" customWidth="1" outlineLevel="1"/>
    <col min="15" max="15" width="2.85546875" style="75" customWidth="1" collapsed="1"/>
    <col min="16" max="18" width="2.85546875" style="75" customWidth="1"/>
    <col min="19" max="19" width="2.85546875" style="75" hidden="1" customWidth="1" outlineLevel="1"/>
    <col min="20" max="21" width="10.7109375" style="75" hidden="1" customWidth="1" outlineLevel="1"/>
    <col min="22" max="22" width="2.85546875" style="75" customWidth="1" collapsed="1"/>
    <col min="23" max="25" width="2.85546875" style="75" customWidth="1"/>
    <col min="26" max="26" width="3.28515625" style="75" hidden="1" customWidth="1" outlineLevel="1"/>
    <col min="27" max="28" width="10.7109375" style="75" hidden="1" customWidth="1" outlineLevel="1"/>
    <col min="29" max="29" width="2.85546875" style="75" customWidth="1" collapsed="1"/>
    <col min="30" max="32" width="2.85546875" style="75" customWidth="1"/>
    <col min="33" max="33" width="3" style="75" hidden="1" customWidth="1" outlineLevel="1"/>
    <col min="34" max="35" width="10.7109375" style="75" hidden="1" customWidth="1" outlineLevel="1"/>
    <col min="36" max="36" width="2.85546875" style="75" customWidth="1" collapsed="1"/>
    <col min="37" max="39" width="2.85546875" style="75" customWidth="1"/>
    <col min="40" max="40" width="2.7109375" style="76" hidden="1" customWidth="1" outlineLevel="1"/>
    <col min="41" max="42" width="11.5703125" style="140" hidden="1" customWidth="1" outlineLevel="1"/>
    <col min="43" max="43" width="21.85546875" style="75" customWidth="1" collapsed="1"/>
    <col min="44" max="44" width="10.7109375" style="135" hidden="1" customWidth="1" outlineLevel="1"/>
    <col min="45" max="45" width="13.42578125" style="135" hidden="1" customWidth="1" outlineLevel="1"/>
    <col min="46" max="46" width="10.7109375" style="76" collapsed="1"/>
    <col min="47" max="16384" width="10.7109375" style="76"/>
  </cols>
  <sheetData>
    <row r="1" spans="1:45" ht="20" customHeight="1">
      <c r="C1" s="76"/>
      <c r="D1" s="76"/>
      <c r="E1" s="76"/>
      <c r="F1" s="76"/>
      <c r="I1" s="71"/>
    </row>
    <row r="2" spans="1:45" ht="20" customHeight="1">
      <c r="D2" s="354" t="str">
        <f>IF('DEALER INFORMATION'!E9&lt;&gt;"",'DEALER INFORMATION'!E9,"")</f>
        <v/>
      </c>
      <c r="E2" s="355"/>
      <c r="F2" s="355"/>
      <c r="G2" s="356"/>
      <c r="I2" s="71"/>
    </row>
    <row r="3" spans="1:45" ht="20" customHeight="1">
      <c r="D3" s="357"/>
      <c r="E3" s="358"/>
      <c r="F3" s="358"/>
      <c r="G3" s="359"/>
      <c r="O3" s="437" t="s">
        <v>566</v>
      </c>
      <c r="P3" s="437"/>
      <c r="Q3" s="437"/>
      <c r="R3" s="437"/>
      <c r="S3" s="78"/>
      <c r="T3" s="78"/>
      <c r="U3" s="78"/>
      <c r="V3" s="438" t="s">
        <v>567</v>
      </c>
      <c r="W3" s="438"/>
      <c r="X3" s="438"/>
      <c r="Y3" s="438"/>
      <c r="Z3" s="79"/>
      <c r="AA3" s="78"/>
      <c r="AB3" s="78"/>
      <c r="AC3" s="437" t="s">
        <v>568</v>
      </c>
      <c r="AD3" s="437"/>
      <c r="AE3" s="437"/>
      <c r="AF3" s="437"/>
      <c r="AG3" s="439"/>
      <c r="AH3" s="439"/>
      <c r="AI3" s="79"/>
      <c r="AJ3" s="438" t="s">
        <v>569</v>
      </c>
      <c r="AK3" s="438"/>
      <c r="AL3" s="438"/>
      <c r="AM3" s="438"/>
      <c r="AR3" s="140"/>
      <c r="AS3" s="140"/>
    </row>
    <row r="4" spans="1:45" ht="20" customHeight="1">
      <c r="D4" s="357"/>
      <c r="E4" s="358"/>
      <c r="F4" s="358"/>
      <c r="G4" s="359"/>
      <c r="O4" s="437"/>
      <c r="P4" s="437"/>
      <c r="Q4" s="437"/>
      <c r="R4" s="437"/>
      <c r="S4" s="78"/>
      <c r="T4" s="78"/>
      <c r="U4" s="78"/>
      <c r="V4" s="438"/>
      <c r="W4" s="438"/>
      <c r="X4" s="438"/>
      <c r="Y4" s="438"/>
      <c r="Z4" s="78"/>
      <c r="AA4" s="78"/>
      <c r="AB4" s="78"/>
      <c r="AC4" s="437"/>
      <c r="AD4" s="437"/>
      <c r="AE4" s="437"/>
      <c r="AF4" s="437"/>
      <c r="AG4" s="439"/>
      <c r="AH4" s="439"/>
      <c r="AI4" s="79"/>
      <c r="AJ4" s="438"/>
      <c r="AK4" s="438"/>
      <c r="AL4" s="438"/>
      <c r="AM4" s="438"/>
      <c r="AR4" s="140"/>
      <c r="AS4" s="140"/>
    </row>
    <row r="5" spans="1:45" ht="20" customHeight="1">
      <c r="D5" s="360" t="s">
        <v>618</v>
      </c>
      <c r="E5" s="361"/>
      <c r="F5" s="361"/>
      <c r="G5" s="362"/>
      <c r="M5" s="80" t="s">
        <v>616</v>
      </c>
      <c r="N5" s="74" t="s">
        <v>616</v>
      </c>
      <c r="O5" s="440"/>
      <c r="P5" s="440"/>
      <c r="Q5" s="440"/>
      <c r="R5" s="440"/>
      <c r="S5" s="81"/>
      <c r="V5" s="441"/>
      <c r="W5" s="441"/>
      <c r="X5" s="441"/>
      <c r="Y5" s="441"/>
      <c r="Z5" s="82"/>
      <c r="AA5" s="81"/>
      <c r="AC5" s="440"/>
      <c r="AD5" s="440"/>
      <c r="AE5" s="440"/>
      <c r="AF5" s="440"/>
      <c r="AG5" s="442"/>
      <c r="AH5" s="443"/>
      <c r="AI5" s="83"/>
      <c r="AJ5" s="441"/>
      <c r="AK5" s="441"/>
      <c r="AL5" s="441"/>
      <c r="AM5" s="441"/>
      <c r="AR5" s="140"/>
      <c r="AS5" s="140"/>
    </row>
    <row r="6" spans="1:45" ht="20" customHeight="1">
      <c r="M6" s="80" t="s">
        <v>617</v>
      </c>
      <c r="N6" s="74" t="s">
        <v>617</v>
      </c>
      <c r="O6" s="352"/>
      <c r="P6" s="352"/>
      <c r="Q6" s="352"/>
      <c r="R6" s="352"/>
      <c r="S6" s="81"/>
      <c r="V6" s="353"/>
      <c r="W6" s="353"/>
      <c r="X6" s="353"/>
      <c r="Y6" s="353"/>
      <c r="Z6" s="81"/>
      <c r="AA6" s="81"/>
      <c r="AC6" s="352"/>
      <c r="AD6" s="352"/>
      <c r="AE6" s="352"/>
      <c r="AF6" s="352"/>
      <c r="AG6" s="442"/>
      <c r="AH6" s="443"/>
      <c r="AI6" s="83"/>
      <c r="AJ6" s="353"/>
      <c r="AK6" s="353"/>
      <c r="AL6" s="353"/>
      <c r="AM6" s="353"/>
      <c r="AR6" s="140"/>
      <c r="AS6" s="140"/>
    </row>
    <row r="7" spans="1:45" ht="20" customHeight="1">
      <c r="A7" s="416" t="s">
        <v>504</v>
      </c>
      <c r="B7" s="417" t="s">
        <v>505</v>
      </c>
      <c r="C7" s="417" t="s">
        <v>506</v>
      </c>
      <c r="D7" s="417" t="s">
        <v>507</v>
      </c>
      <c r="E7" s="430" t="s">
        <v>508</v>
      </c>
      <c r="F7" s="418" t="s">
        <v>509</v>
      </c>
      <c r="G7" s="418" t="s">
        <v>516</v>
      </c>
      <c r="H7" s="418" t="s">
        <v>517</v>
      </c>
      <c r="I7" s="432" t="s">
        <v>509</v>
      </c>
      <c r="J7" s="432" t="s">
        <v>510</v>
      </c>
      <c r="K7" s="446" t="s">
        <v>511</v>
      </c>
      <c r="L7" s="432" t="s">
        <v>127</v>
      </c>
      <c r="M7" s="472" t="s">
        <v>48</v>
      </c>
      <c r="N7" s="48"/>
      <c r="O7" s="381"/>
      <c r="P7" s="382"/>
      <c r="Q7" s="382"/>
      <c r="R7" s="383"/>
      <c r="S7" s="61"/>
      <c r="T7" s="61" t="s">
        <v>128</v>
      </c>
      <c r="U7" s="61" t="s">
        <v>128</v>
      </c>
      <c r="V7" s="387"/>
      <c r="W7" s="388"/>
      <c r="X7" s="388"/>
      <c r="Y7" s="389"/>
      <c r="Z7" s="61"/>
      <c r="AA7" s="61" t="s">
        <v>128</v>
      </c>
      <c r="AB7" s="61" t="s">
        <v>128</v>
      </c>
      <c r="AC7" s="381"/>
      <c r="AD7" s="382"/>
      <c r="AE7" s="382"/>
      <c r="AF7" s="383"/>
      <c r="AG7" s="61"/>
      <c r="AH7" s="61" t="s">
        <v>128</v>
      </c>
      <c r="AI7" s="61" t="s">
        <v>128</v>
      </c>
      <c r="AJ7" s="387"/>
      <c r="AK7" s="388"/>
      <c r="AL7" s="388"/>
      <c r="AM7" s="389"/>
      <c r="AN7" s="84"/>
      <c r="AO7" s="61" t="s">
        <v>128</v>
      </c>
      <c r="AP7" s="61" t="s">
        <v>128</v>
      </c>
      <c r="AQ7" s="420" t="s">
        <v>64</v>
      </c>
      <c r="AR7" s="145" t="s">
        <v>128</v>
      </c>
      <c r="AS7" s="145" t="s">
        <v>128</v>
      </c>
    </row>
    <row r="8" spans="1:45" ht="20" customHeight="1">
      <c r="A8" s="416"/>
      <c r="B8" s="417"/>
      <c r="C8" s="417"/>
      <c r="D8" s="431"/>
      <c r="E8" s="419"/>
      <c r="F8" s="419"/>
      <c r="G8" s="419"/>
      <c r="H8" s="419"/>
      <c r="I8" s="433"/>
      <c r="J8" s="433"/>
      <c r="K8" s="447"/>
      <c r="L8" s="433"/>
      <c r="M8" s="473"/>
      <c r="N8" s="5"/>
      <c r="O8" s="384"/>
      <c r="P8" s="385"/>
      <c r="Q8" s="385"/>
      <c r="R8" s="386"/>
      <c r="S8" s="61"/>
      <c r="T8" s="61" t="s">
        <v>129</v>
      </c>
      <c r="U8" s="61" t="s">
        <v>130</v>
      </c>
      <c r="V8" s="390"/>
      <c r="W8" s="391"/>
      <c r="X8" s="391"/>
      <c r="Y8" s="392"/>
      <c r="Z8" s="61"/>
      <c r="AA8" s="61" t="s">
        <v>129</v>
      </c>
      <c r="AB8" s="61" t="s">
        <v>130</v>
      </c>
      <c r="AC8" s="384"/>
      <c r="AD8" s="385"/>
      <c r="AE8" s="385"/>
      <c r="AF8" s="386"/>
      <c r="AG8" s="61"/>
      <c r="AH8" s="61" t="s">
        <v>129</v>
      </c>
      <c r="AI8" s="61" t="s">
        <v>130</v>
      </c>
      <c r="AJ8" s="390"/>
      <c r="AK8" s="391"/>
      <c r="AL8" s="391"/>
      <c r="AM8" s="392"/>
      <c r="AN8" s="84"/>
      <c r="AO8" s="61" t="s">
        <v>129</v>
      </c>
      <c r="AP8" s="61" t="s">
        <v>130</v>
      </c>
      <c r="AQ8" s="421"/>
      <c r="AR8" s="145" t="s">
        <v>129</v>
      </c>
      <c r="AS8" s="145" t="s">
        <v>130</v>
      </c>
    </row>
    <row r="9" spans="1:45" ht="26" customHeight="1">
      <c r="A9" s="12"/>
      <c r="B9" s="7" t="s">
        <v>512</v>
      </c>
      <c r="C9" s="13"/>
      <c r="D9" s="14"/>
      <c r="E9" s="15"/>
      <c r="F9" s="15"/>
      <c r="G9" s="15"/>
      <c r="H9" s="15"/>
      <c r="I9" s="49"/>
      <c r="J9" s="49"/>
      <c r="K9" s="49"/>
      <c r="L9" s="49"/>
      <c r="M9" s="9"/>
      <c r="N9" s="9"/>
      <c r="O9" s="365"/>
      <c r="P9" s="365"/>
      <c r="Q9" s="365"/>
      <c r="R9" s="365"/>
      <c r="S9" s="64"/>
      <c r="T9" s="85"/>
      <c r="U9" s="85"/>
      <c r="V9" s="365"/>
      <c r="W9" s="365"/>
      <c r="X9" s="365"/>
      <c r="Y9" s="365"/>
      <c r="Z9" s="64"/>
      <c r="AA9" s="85"/>
      <c r="AB9" s="85"/>
      <c r="AC9" s="365"/>
      <c r="AD9" s="365"/>
      <c r="AE9" s="365"/>
      <c r="AF9" s="365"/>
      <c r="AG9" s="64"/>
      <c r="AH9" s="85"/>
      <c r="AI9" s="85"/>
      <c r="AJ9" s="365"/>
      <c r="AK9" s="365"/>
      <c r="AL9" s="365"/>
      <c r="AM9" s="365"/>
      <c r="AN9" s="64"/>
      <c r="AO9" s="85"/>
      <c r="AP9" s="85"/>
      <c r="AQ9" s="87"/>
      <c r="AR9" s="85"/>
      <c r="AS9" s="146"/>
    </row>
    <row r="10" spans="1:45" ht="26" customHeight="1">
      <c r="A10" s="17" t="s">
        <v>513</v>
      </c>
      <c r="B10" s="18" t="s">
        <v>514</v>
      </c>
      <c r="C10" s="19">
        <v>25</v>
      </c>
      <c r="D10" s="19" t="s">
        <v>515</v>
      </c>
      <c r="E10" s="20">
        <v>5.5</v>
      </c>
      <c r="F10" s="20">
        <f>2.75</f>
        <v>2.75</v>
      </c>
      <c r="G10" s="20">
        <v>2.61</v>
      </c>
      <c r="H10" s="20">
        <v>2.48</v>
      </c>
      <c r="I10" s="50">
        <f>F10</f>
        <v>2.75</v>
      </c>
      <c r="J10" s="50">
        <f>G10</f>
        <v>2.61</v>
      </c>
      <c r="K10" s="50">
        <f>H10</f>
        <v>2.48</v>
      </c>
      <c r="L10" s="50">
        <f>IF($AS$249="",I10, IF($AS$249="SILVER (5%)",J10, IF($AS$249="GOLD (10%)",K10)))</f>
        <v>2.75</v>
      </c>
      <c r="M10" s="51" t="s">
        <v>32</v>
      </c>
      <c r="N10" s="52">
        <f t="shared" ref="N10:N25" si="0">IF(M10="CARDED (+10¢)",0.1,0)</f>
        <v>0</v>
      </c>
      <c r="O10" s="352"/>
      <c r="P10" s="352"/>
      <c r="Q10" s="352"/>
      <c r="R10" s="352"/>
      <c r="S10" s="88"/>
      <c r="T10" s="89">
        <f t="shared" ref="T10:T42" si="1">O10*($F10+$N10)</f>
        <v>0</v>
      </c>
      <c r="U10" s="89">
        <f t="shared" ref="U10:U42" si="2">O10*($L10+$N10)</f>
        <v>0</v>
      </c>
      <c r="V10" s="353"/>
      <c r="W10" s="353"/>
      <c r="X10" s="353"/>
      <c r="Y10" s="353"/>
      <c r="Z10" s="88"/>
      <c r="AA10" s="89">
        <f>V10*($F10+$N10)</f>
        <v>0</v>
      </c>
      <c r="AB10" s="89">
        <f t="shared" ref="AB10:AB74" si="3">V10*($L10+$N10)</f>
        <v>0</v>
      </c>
      <c r="AC10" s="352"/>
      <c r="AD10" s="352"/>
      <c r="AE10" s="352"/>
      <c r="AF10" s="352"/>
      <c r="AG10" s="88"/>
      <c r="AH10" s="89">
        <f>AC10*($F10+$N10)</f>
        <v>0</v>
      </c>
      <c r="AI10" s="89">
        <f t="shared" ref="AI10:AI74" si="4">AC10*($L10+$N10)</f>
        <v>0</v>
      </c>
      <c r="AJ10" s="353"/>
      <c r="AK10" s="353"/>
      <c r="AL10" s="353"/>
      <c r="AM10" s="353"/>
      <c r="AN10" s="90"/>
      <c r="AO10" s="142">
        <f>AJ10*($F10+$N10)</f>
        <v>0</v>
      </c>
      <c r="AP10" s="142">
        <f t="shared" ref="AP10:AP74" si="5">AJ10*($L10+$N10)</f>
        <v>0</v>
      </c>
      <c r="AQ10" s="91">
        <f t="shared" ref="AQ10:AQ25" si="6">AS10</f>
        <v>0</v>
      </c>
      <c r="AR10" s="147">
        <f t="shared" ref="AR10:AR42" si="7">SUM(T10+AA10+AH10+AO10)</f>
        <v>0</v>
      </c>
      <c r="AS10" s="147">
        <f t="shared" ref="AS10:AS42" si="8">SUM(U10+AB10+AI10+AP10)</f>
        <v>0</v>
      </c>
    </row>
    <row r="11" spans="1:45" ht="26" customHeight="1">
      <c r="A11" s="21" t="s">
        <v>621</v>
      </c>
      <c r="B11" s="22" t="s">
        <v>443</v>
      </c>
      <c r="C11" s="23">
        <v>25</v>
      </c>
      <c r="D11" s="23" t="s">
        <v>515</v>
      </c>
      <c r="E11" s="24">
        <v>5.5</v>
      </c>
      <c r="F11" s="141" t="str">
        <f>IF($AS$259&lt;150,"     Enter qty",I11)</f>
        <v xml:space="preserve">     Enter qty</v>
      </c>
      <c r="G11" s="141" t="str">
        <f>IF($AS$259&lt;150,"to see dealer",J11)</f>
        <v>to see dealer</v>
      </c>
      <c r="H11" s="141" t="str">
        <f>IF($AS$259&lt;150,"pricing         ",ROUND(K11,2))</f>
        <v xml:space="preserve">pricing         </v>
      </c>
      <c r="I11" s="50">
        <f>IF($AS$259&lt;150, 0, IF(AND($AS$259&gt;=150, $AS$259&lt;275), 3.25, IF(AND($AS$259&gt;=275, $AS$259&lt;500), 3, IF($AS$259&gt;=500, 2.75))))</f>
        <v>0</v>
      </c>
      <c r="J11" s="50">
        <f>ROUND(I11*0.95,2)</f>
        <v>0</v>
      </c>
      <c r="K11" s="50">
        <f>ROUND(I11*0.9,2)</f>
        <v>0</v>
      </c>
      <c r="L11" s="50">
        <f t="shared" ref="L11:L74" si="9">IF($AS$249="",I11, IF($AS$249="SILVER (5%)",J11, IF($AS$249="GOLD (10%)",K11)))</f>
        <v>0</v>
      </c>
      <c r="M11" s="51" t="s">
        <v>32</v>
      </c>
      <c r="N11" s="52">
        <f t="shared" si="0"/>
        <v>0</v>
      </c>
      <c r="O11" s="352"/>
      <c r="P11" s="352"/>
      <c r="Q11" s="352"/>
      <c r="R11" s="352"/>
      <c r="S11" s="88"/>
      <c r="T11" s="89">
        <f>O11*($I$11+$N11)</f>
        <v>0</v>
      </c>
      <c r="U11" s="89">
        <f t="shared" ref="U11" si="10">O11*($L11+$N11)</f>
        <v>0</v>
      </c>
      <c r="V11" s="353"/>
      <c r="W11" s="353"/>
      <c r="X11" s="353"/>
      <c r="Y11" s="353"/>
      <c r="Z11" s="88"/>
      <c r="AA11" s="89">
        <f>V11*($I$11+$N11)</f>
        <v>0</v>
      </c>
      <c r="AB11" s="89">
        <f t="shared" ref="AB11" si="11">V11*($L11+$N11)</f>
        <v>0</v>
      </c>
      <c r="AC11" s="352"/>
      <c r="AD11" s="352"/>
      <c r="AE11" s="352"/>
      <c r="AF11" s="352"/>
      <c r="AG11" s="88"/>
      <c r="AH11" s="89">
        <f>AC11*($I$11+$N11)</f>
        <v>0</v>
      </c>
      <c r="AI11" s="89">
        <f t="shared" ref="AI11" si="12">AC11*($L11+$N11)</f>
        <v>0</v>
      </c>
      <c r="AJ11" s="353"/>
      <c r="AK11" s="353"/>
      <c r="AL11" s="353"/>
      <c r="AM11" s="353"/>
      <c r="AN11" s="90"/>
      <c r="AO11" s="89">
        <f>AJ11*($I$11+$N11)</f>
        <v>0</v>
      </c>
      <c r="AP11" s="142">
        <f t="shared" ref="AP11" si="13">AJ11*($L11+$N11)</f>
        <v>0</v>
      </c>
      <c r="AQ11" s="91">
        <f t="shared" ref="AQ11" si="14">AS11</f>
        <v>0</v>
      </c>
      <c r="AR11" s="147">
        <f t="shared" ref="AR11" si="15">SUM(T11+AA11+AH11+AO11)</f>
        <v>0</v>
      </c>
      <c r="AS11" s="147">
        <f t="shared" ref="AS11" si="16">SUM(U11+AB11+AI11+AP11)</f>
        <v>0</v>
      </c>
    </row>
    <row r="12" spans="1:45" ht="26" customHeight="1">
      <c r="A12" s="17" t="s">
        <v>318</v>
      </c>
      <c r="B12" s="18" t="s">
        <v>319</v>
      </c>
      <c r="C12" s="19">
        <v>20</v>
      </c>
      <c r="D12" s="19" t="s">
        <v>320</v>
      </c>
      <c r="E12" s="20">
        <v>39.950000000000003</v>
      </c>
      <c r="F12" s="20">
        <v>19.98</v>
      </c>
      <c r="G12" s="20">
        <v>18.98</v>
      </c>
      <c r="H12" s="20">
        <v>17.98</v>
      </c>
      <c r="I12" s="50">
        <f t="shared" ref="I12:I75" si="17">F12</f>
        <v>19.98</v>
      </c>
      <c r="J12" s="50">
        <f t="shared" ref="J12:J75" si="18">G12</f>
        <v>18.98</v>
      </c>
      <c r="K12" s="50">
        <f t="shared" ref="K12:K75" si="19">H12</f>
        <v>17.98</v>
      </c>
      <c r="L12" s="50">
        <f t="shared" si="9"/>
        <v>19.98</v>
      </c>
      <c r="M12" s="53" t="s">
        <v>36</v>
      </c>
      <c r="N12" s="52">
        <f t="shared" si="0"/>
        <v>0</v>
      </c>
      <c r="O12" s="352"/>
      <c r="P12" s="352"/>
      <c r="Q12" s="352"/>
      <c r="R12" s="352"/>
      <c r="S12" s="88"/>
      <c r="T12" s="89">
        <f t="shared" si="1"/>
        <v>0</v>
      </c>
      <c r="U12" s="89">
        <f t="shared" si="2"/>
        <v>0</v>
      </c>
      <c r="V12" s="353"/>
      <c r="W12" s="353"/>
      <c r="X12" s="353"/>
      <c r="Y12" s="353"/>
      <c r="Z12" s="88"/>
      <c r="AA12" s="89">
        <f t="shared" ref="AA12:AA75" si="20">V12*($F12+$N12)</f>
        <v>0</v>
      </c>
      <c r="AB12" s="89">
        <f t="shared" si="3"/>
        <v>0</v>
      </c>
      <c r="AC12" s="352"/>
      <c r="AD12" s="352"/>
      <c r="AE12" s="352"/>
      <c r="AF12" s="352"/>
      <c r="AG12" s="88"/>
      <c r="AH12" s="89">
        <f t="shared" ref="AH12:AH75" si="21">AC12*($F12+$N12)</f>
        <v>0</v>
      </c>
      <c r="AI12" s="89">
        <f t="shared" si="4"/>
        <v>0</v>
      </c>
      <c r="AJ12" s="353"/>
      <c r="AK12" s="353"/>
      <c r="AL12" s="353"/>
      <c r="AM12" s="353"/>
      <c r="AN12" s="90"/>
      <c r="AO12" s="142">
        <f t="shared" ref="AO12:AO75" si="22">AJ12*($F12+$N12)</f>
        <v>0</v>
      </c>
      <c r="AP12" s="142">
        <f t="shared" si="5"/>
        <v>0</v>
      </c>
      <c r="AQ12" s="91">
        <f t="shared" si="6"/>
        <v>0</v>
      </c>
      <c r="AR12" s="147">
        <f t="shared" si="7"/>
        <v>0</v>
      </c>
      <c r="AS12" s="147">
        <f t="shared" si="8"/>
        <v>0</v>
      </c>
    </row>
    <row r="13" spans="1:45" ht="26" customHeight="1">
      <c r="A13" s="21" t="s">
        <v>321</v>
      </c>
      <c r="B13" s="22" t="s">
        <v>322</v>
      </c>
      <c r="C13" s="23">
        <v>25</v>
      </c>
      <c r="D13" s="23" t="s">
        <v>515</v>
      </c>
      <c r="E13" s="24">
        <v>9.5</v>
      </c>
      <c r="F13" s="24">
        <v>4.75</v>
      </c>
      <c r="G13" s="24">
        <v>4.51</v>
      </c>
      <c r="H13" s="24">
        <v>4.28</v>
      </c>
      <c r="I13" s="50">
        <f t="shared" si="17"/>
        <v>4.75</v>
      </c>
      <c r="J13" s="50">
        <f t="shared" si="18"/>
        <v>4.51</v>
      </c>
      <c r="K13" s="50">
        <f t="shared" si="19"/>
        <v>4.28</v>
      </c>
      <c r="L13" s="50">
        <f t="shared" si="9"/>
        <v>4.75</v>
      </c>
      <c r="M13" s="51" t="s">
        <v>32</v>
      </c>
      <c r="N13" s="52">
        <f t="shared" si="0"/>
        <v>0</v>
      </c>
      <c r="O13" s="352"/>
      <c r="P13" s="352"/>
      <c r="Q13" s="352"/>
      <c r="R13" s="352"/>
      <c r="S13" s="88"/>
      <c r="T13" s="89">
        <f t="shared" si="1"/>
        <v>0</v>
      </c>
      <c r="U13" s="89">
        <f t="shared" si="2"/>
        <v>0</v>
      </c>
      <c r="V13" s="353"/>
      <c r="W13" s="353"/>
      <c r="X13" s="353"/>
      <c r="Y13" s="353"/>
      <c r="Z13" s="88"/>
      <c r="AA13" s="89">
        <f t="shared" si="20"/>
        <v>0</v>
      </c>
      <c r="AB13" s="89">
        <f t="shared" si="3"/>
        <v>0</v>
      </c>
      <c r="AC13" s="352"/>
      <c r="AD13" s="352"/>
      <c r="AE13" s="352"/>
      <c r="AF13" s="352"/>
      <c r="AG13" s="88"/>
      <c r="AH13" s="89">
        <f t="shared" si="21"/>
        <v>0</v>
      </c>
      <c r="AI13" s="89">
        <f t="shared" si="4"/>
        <v>0</v>
      </c>
      <c r="AJ13" s="353"/>
      <c r="AK13" s="353"/>
      <c r="AL13" s="353"/>
      <c r="AM13" s="353"/>
      <c r="AN13" s="90"/>
      <c r="AO13" s="142">
        <f t="shared" si="22"/>
        <v>0</v>
      </c>
      <c r="AP13" s="142">
        <f t="shared" si="5"/>
        <v>0</v>
      </c>
      <c r="AQ13" s="91">
        <f t="shared" si="6"/>
        <v>0</v>
      </c>
      <c r="AR13" s="147">
        <f t="shared" si="7"/>
        <v>0</v>
      </c>
      <c r="AS13" s="147">
        <f t="shared" si="8"/>
        <v>0</v>
      </c>
    </row>
    <row r="14" spans="1:45" ht="26" customHeight="1">
      <c r="A14" s="17" t="s">
        <v>143</v>
      </c>
      <c r="B14" s="18" t="s">
        <v>144</v>
      </c>
      <c r="C14" s="19">
        <v>45</v>
      </c>
      <c r="D14" s="19" t="s">
        <v>145</v>
      </c>
      <c r="E14" s="20">
        <v>5.5</v>
      </c>
      <c r="F14" s="20">
        <v>2.75</v>
      </c>
      <c r="G14" s="20">
        <v>2.61</v>
      </c>
      <c r="H14" s="20">
        <v>2.48</v>
      </c>
      <c r="I14" s="50">
        <f t="shared" si="17"/>
        <v>2.75</v>
      </c>
      <c r="J14" s="50">
        <f t="shared" si="18"/>
        <v>2.61</v>
      </c>
      <c r="K14" s="50">
        <f t="shared" si="19"/>
        <v>2.48</v>
      </c>
      <c r="L14" s="50">
        <f t="shared" si="9"/>
        <v>2.75</v>
      </c>
      <c r="M14" s="51" t="s">
        <v>32</v>
      </c>
      <c r="N14" s="52">
        <f t="shared" si="0"/>
        <v>0</v>
      </c>
      <c r="O14" s="352"/>
      <c r="P14" s="352"/>
      <c r="Q14" s="352"/>
      <c r="R14" s="352"/>
      <c r="S14" s="88"/>
      <c r="T14" s="89">
        <f t="shared" si="1"/>
        <v>0</v>
      </c>
      <c r="U14" s="89">
        <f t="shared" si="2"/>
        <v>0</v>
      </c>
      <c r="V14" s="353"/>
      <c r="W14" s="353"/>
      <c r="X14" s="353"/>
      <c r="Y14" s="353"/>
      <c r="Z14" s="88"/>
      <c r="AA14" s="89">
        <f t="shared" si="20"/>
        <v>0</v>
      </c>
      <c r="AB14" s="89">
        <f t="shared" si="3"/>
        <v>0</v>
      </c>
      <c r="AC14" s="352"/>
      <c r="AD14" s="352"/>
      <c r="AE14" s="352"/>
      <c r="AF14" s="352"/>
      <c r="AG14" s="88"/>
      <c r="AH14" s="89">
        <f t="shared" si="21"/>
        <v>0</v>
      </c>
      <c r="AI14" s="89">
        <f t="shared" si="4"/>
        <v>0</v>
      </c>
      <c r="AJ14" s="353"/>
      <c r="AK14" s="353"/>
      <c r="AL14" s="353"/>
      <c r="AM14" s="353"/>
      <c r="AN14" s="90"/>
      <c r="AO14" s="142">
        <f t="shared" si="22"/>
        <v>0</v>
      </c>
      <c r="AP14" s="142">
        <f t="shared" si="5"/>
        <v>0</v>
      </c>
      <c r="AQ14" s="91">
        <f t="shared" si="6"/>
        <v>0</v>
      </c>
      <c r="AR14" s="147">
        <f t="shared" si="7"/>
        <v>0</v>
      </c>
      <c r="AS14" s="147">
        <f t="shared" si="8"/>
        <v>0</v>
      </c>
    </row>
    <row r="15" spans="1:45" ht="26" customHeight="1">
      <c r="A15" s="21" t="s">
        <v>146</v>
      </c>
      <c r="B15" s="22" t="s">
        <v>147</v>
      </c>
      <c r="C15" s="23">
        <v>25</v>
      </c>
      <c r="D15" s="23" t="s">
        <v>515</v>
      </c>
      <c r="E15" s="24">
        <v>5.5</v>
      </c>
      <c r="F15" s="24">
        <v>2.75</v>
      </c>
      <c r="G15" s="24">
        <v>2.61</v>
      </c>
      <c r="H15" s="24">
        <v>2.48</v>
      </c>
      <c r="I15" s="50">
        <f t="shared" si="17"/>
        <v>2.75</v>
      </c>
      <c r="J15" s="50">
        <f t="shared" si="18"/>
        <v>2.61</v>
      </c>
      <c r="K15" s="50">
        <f t="shared" si="19"/>
        <v>2.48</v>
      </c>
      <c r="L15" s="50">
        <f t="shared" si="9"/>
        <v>2.75</v>
      </c>
      <c r="M15" s="51" t="s">
        <v>35</v>
      </c>
      <c r="N15" s="52">
        <f t="shared" si="0"/>
        <v>0</v>
      </c>
      <c r="O15" s="352"/>
      <c r="P15" s="352"/>
      <c r="Q15" s="352"/>
      <c r="R15" s="352"/>
      <c r="S15" s="88"/>
      <c r="T15" s="89">
        <f t="shared" si="1"/>
        <v>0</v>
      </c>
      <c r="U15" s="89">
        <f t="shared" si="2"/>
        <v>0</v>
      </c>
      <c r="V15" s="353"/>
      <c r="W15" s="353"/>
      <c r="X15" s="353"/>
      <c r="Y15" s="353"/>
      <c r="Z15" s="88"/>
      <c r="AA15" s="89">
        <f t="shared" si="20"/>
        <v>0</v>
      </c>
      <c r="AB15" s="89">
        <f t="shared" si="3"/>
        <v>0</v>
      </c>
      <c r="AC15" s="352"/>
      <c r="AD15" s="352"/>
      <c r="AE15" s="352"/>
      <c r="AF15" s="352"/>
      <c r="AG15" s="88"/>
      <c r="AH15" s="89">
        <f t="shared" si="21"/>
        <v>0</v>
      </c>
      <c r="AI15" s="89">
        <f t="shared" si="4"/>
        <v>0</v>
      </c>
      <c r="AJ15" s="353"/>
      <c r="AK15" s="353"/>
      <c r="AL15" s="353"/>
      <c r="AM15" s="353"/>
      <c r="AN15" s="90"/>
      <c r="AO15" s="142">
        <f t="shared" si="22"/>
        <v>0</v>
      </c>
      <c r="AP15" s="142">
        <f t="shared" si="5"/>
        <v>0</v>
      </c>
      <c r="AQ15" s="91">
        <f t="shared" si="6"/>
        <v>0</v>
      </c>
      <c r="AR15" s="147">
        <f t="shared" si="7"/>
        <v>0</v>
      </c>
      <c r="AS15" s="147">
        <f t="shared" si="8"/>
        <v>0</v>
      </c>
    </row>
    <row r="16" spans="1:45" ht="26" customHeight="1">
      <c r="A16" s="17" t="s">
        <v>148</v>
      </c>
      <c r="B16" s="18" t="s">
        <v>149</v>
      </c>
      <c r="C16" s="19">
        <v>20</v>
      </c>
      <c r="D16" s="19" t="s">
        <v>320</v>
      </c>
      <c r="E16" s="20">
        <v>39.950000000000003</v>
      </c>
      <c r="F16" s="20">
        <v>19.98</v>
      </c>
      <c r="G16" s="20">
        <v>18.98</v>
      </c>
      <c r="H16" s="20">
        <v>17.98</v>
      </c>
      <c r="I16" s="50">
        <f t="shared" si="17"/>
        <v>19.98</v>
      </c>
      <c r="J16" s="50">
        <f t="shared" si="18"/>
        <v>18.98</v>
      </c>
      <c r="K16" s="50">
        <f t="shared" si="19"/>
        <v>17.98</v>
      </c>
      <c r="L16" s="50">
        <f t="shared" si="9"/>
        <v>19.98</v>
      </c>
      <c r="M16" s="53" t="s">
        <v>36</v>
      </c>
      <c r="N16" s="52">
        <f t="shared" si="0"/>
        <v>0</v>
      </c>
      <c r="O16" s="352"/>
      <c r="P16" s="352"/>
      <c r="Q16" s="352"/>
      <c r="R16" s="352"/>
      <c r="S16" s="88"/>
      <c r="T16" s="89">
        <f t="shared" si="1"/>
        <v>0</v>
      </c>
      <c r="U16" s="89">
        <f t="shared" si="2"/>
        <v>0</v>
      </c>
      <c r="V16" s="353"/>
      <c r="W16" s="353"/>
      <c r="X16" s="353"/>
      <c r="Y16" s="353"/>
      <c r="Z16" s="88"/>
      <c r="AA16" s="89">
        <f t="shared" si="20"/>
        <v>0</v>
      </c>
      <c r="AB16" s="89">
        <f t="shared" si="3"/>
        <v>0</v>
      </c>
      <c r="AC16" s="352"/>
      <c r="AD16" s="352"/>
      <c r="AE16" s="352"/>
      <c r="AF16" s="352"/>
      <c r="AG16" s="88"/>
      <c r="AH16" s="89">
        <f t="shared" si="21"/>
        <v>0</v>
      </c>
      <c r="AI16" s="89">
        <f t="shared" si="4"/>
        <v>0</v>
      </c>
      <c r="AJ16" s="353"/>
      <c r="AK16" s="353"/>
      <c r="AL16" s="353"/>
      <c r="AM16" s="353"/>
      <c r="AN16" s="90"/>
      <c r="AO16" s="142">
        <f t="shared" si="22"/>
        <v>0</v>
      </c>
      <c r="AP16" s="142">
        <f t="shared" si="5"/>
        <v>0</v>
      </c>
      <c r="AQ16" s="91">
        <f t="shared" si="6"/>
        <v>0</v>
      </c>
      <c r="AR16" s="147">
        <f t="shared" si="7"/>
        <v>0</v>
      </c>
      <c r="AS16" s="147">
        <f t="shared" si="8"/>
        <v>0</v>
      </c>
    </row>
    <row r="17" spans="1:45" ht="26" customHeight="1">
      <c r="A17" s="21" t="s">
        <v>150</v>
      </c>
      <c r="B17" s="22" t="s">
        <v>151</v>
      </c>
      <c r="C17" s="23">
        <v>10</v>
      </c>
      <c r="D17" s="23" t="s">
        <v>152</v>
      </c>
      <c r="E17" s="24">
        <v>8.9499999999999993</v>
      </c>
      <c r="F17" s="24">
        <v>4.4800000000000004</v>
      </c>
      <c r="G17" s="24">
        <v>4.25</v>
      </c>
      <c r="H17" s="24">
        <v>4.03</v>
      </c>
      <c r="I17" s="50">
        <f t="shared" si="17"/>
        <v>4.4800000000000004</v>
      </c>
      <c r="J17" s="50">
        <f t="shared" si="18"/>
        <v>4.25</v>
      </c>
      <c r="K17" s="50">
        <f t="shared" si="19"/>
        <v>4.03</v>
      </c>
      <c r="L17" s="50">
        <f t="shared" si="9"/>
        <v>4.4800000000000004</v>
      </c>
      <c r="M17" s="51" t="s">
        <v>35</v>
      </c>
      <c r="N17" s="52">
        <f t="shared" si="0"/>
        <v>0</v>
      </c>
      <c r="O17" s="352"/>
      <c r="P17" s="352"/>
      <c r="Q17" s="352"/>
      <c r="R17" s="352"/>
      <c r="S17" s="88"/>
      <c r="T17" s="89">
        <f t="shared" si="1"/>
        <v>0</v>
      </c>
      <c r="U17" s="89">
        <f t="shared" si="2"/>
        <v>0</v>
      </c>
      <c r="V17" s="353"/>
      <c r="W17" s="353"/>
      <c r="X17" s="353"/>
      <c r="Y17" s="353"/>
      <c r="Z17" s="88"/>
      <c r="AA17" s="89">
        <f t="shared" si="20"/>
        <v>0</v>
      </c>
      <c r="AB17" s="89">
        <f t="shared" si="3"/>
        <v>0</v>
      </c>
      <c r="AC17" s="352"/>
      <c r="AD17" s="352"/>
      <c r="AE17" s="352"/>
      <c r="AF17" s="352"/>
      <c r="AG17" s="88"/>
      <c r="AH17" s="89">
        <f t="shared" si="21"/>
        <v>0</v>
      </c>
      <c r="AI17" s="89">
        <f t="shared" si="4"/>
        <v>0</v>
      </c>
      <c r="AJ17" s="353"/>
      <c r="AK17" s="353"/>
      <c r="AL17" s="353"/>
      <c r="AM17" s="353"/>
      <c r="AN17" s="90"/>
      <c r="AO17" s="142">
        <f t="shared" si="22"/>
        <v>0</v>
      </c>
      <c r="AP17" s="142">
        <f t="shared" si="5"/>
        <v>0</v>
      </c>
      <c r="AQ17" s="91">
        <f t="shared" si="6"/>
        <v>0</v>
      </c>
      <c r="AR17" s="147">
        <f t="shared" si="7"/>
        <v>0</v>
      </c>
      <c r="AS17" s="147">
        <f t="shared" si="8"/>
        <v>0</v>
      </c>
    </row>
    <row r="18" spans="1:45" ht="26" customHeight="1">
      <c r="A18" s="17" t="s">
        <v>153</v>
      </c>
      <c r="B18" s="18" t="s">
        <v>154</v>
      </c>
      <c r="C18" s="19">
        <v>20</v>
      </c>
      <c r="D18" s="19" t="s">
        <v>155</v>
      </c>
      <c r="E18" s="20">
        <v>39.950000000000003</v>
      </c>
      <c r="F18" s="20">
        <v>19.98</v>
      </c>
      <c r="G18" s="20">
        <v>18.98</v>
      </c>
      <c r="H18" s="20">
        <v>17.98</v>
      </c>
      <c r="I18" s="50">
        <f t="shared" si="17"/>
        <v>19.98</v>
      </c>
      <c r="J18" s="50">
        <f t="shared" si="18"/>
        <v>18.98</v>
      </c>
      <c r="K18" s="50">
        <f t="shared" si="19"/>
        <v>17.98</v>
      </c>
      <c r="L18" s="50">
        <f t="shared" si="9"/>
        <v>19.98</v>
      </c>
      <c r="M18" s="53" t="s">
        <v>36</v>
      </c>
      <c r="N18" s="52">
        <f t="shared" si="0"/>
        <v>0</v>
      </c>
      <c r="O18" s="352"/>
      <c r="P18" s="352"/>
      <c r="Q18" s="352"/>
      <c r="R18" s="352"/>
      <c r="S18" s="88"/>
      <c r="T18" s="89">
        <f t="shared" si="1"/>
        <v>0</v>
      </c>
      <c r="U18" s="89">
        <f t="shared" si="2"/>
        <v>0</v>
      </c>
      <c r="V18" s="353"/>
      <c r="W18" s="353"/>
      <c r="X18" s="353"/>
      <c r="Y18" s="353"/>
      <c r="Z18" s="88"/>
      <c r="AA18" s="89">
        <f t="shared" si="20"/>
        <v>0</v>
      </c>
      <c r="AB18" s="89">
        <f t="shared" si="3"/>
        <v>0</v>
      </c>
      <c r="AC18" s="352"/>
      <c r="AD18" s="352"/>
      <c r="AE18" s="352"/>
      <c r="AF18" s="352"/>
      <c r="AG18" s="88"/>
      <c r="AH18" s="89">
        <f t="shared" si="21"/>
        <v>0</v>
      </c>
      <c r="AI18" s="89">
        <f t="shared" si="4"/>
        <v>0</v>
      </c>
      <c r="AJ18" s="353"/>
      <c r="AK18" s="353"/>
      <c r="AL18" s="353"/>
      <c r="AM18" s="353"/>
      <c r="AN18" s="90"/>
      <c r="AO18" s="142">
        <f t="shared" si="22"/>
        <v>0</v>
      </c>
      <c r="AP18" s="142">
        <f t="shared" si="5"/>
        <v>0</v>
      </c>
      <c r="AQ18" s="91">
        <f t="shared" si="6"/>
        <v>0</v>
      </c>
      <c r="AR18" s="147">
        <f t="shared" si="7"/>
        <v>0</v>
      </c>
      <c r="AS18" s="147">
        <f t="shared" si="8"/>
        <v>0</v>
      </c>
    </row>
    <row r="19" spans="1:45" ht="26" customHeight="1">
      <c r="A19" s="21" t="s">
        <v>156</v>
      </c>
      <c r="B19" s="22" t="s">
        <v>157</v>
      </c>
      <c r="C19" s="23">
        <v>10</v>
      </c>
      <c r="D19" s="23" t="s">
        <v>152</v>
      </c>
      <c r="E19" s="24">
        <v>7.5</v>
      </c>
      <c r="F19" s="24">
        <v>3.75</v>
      </c>
      <c r="G19" s="24">
        <v>3.56</v>
      </c>
      <c r="H19" s="24">
        <v>3.38</v>
      </c>
      <c r="I19" s="50">
        <f t="shared" si="17"/>
        <v>3.75</v>
      </c>
      <c r="J19" s="50">
        <f t="shared" si="18"/>
        <v>3.56</v>
      </c>
      <c r="K19" s="50">
        <f t="shared" si="19"/>
        <v>3.38</v>
      </c>
      <c r="L19" s="50">
        <f t="shared" si="9"/>
        <v>3.75</v>
      </c>
      <c r="M19" s="51" t="s">
        <v>35</v>
      </c>
      <c r="N19" s="52">
        <f t="shared" si="0"/>
        <v>0</v>
      </c>
      <c r="O19" s="352"/>
      <c r="P19" s="352"/>
      <c r="Q19" s="352"/>
      <c r="R19" s="352"/>
      <c r="S19" s="88"/>
      <c r="T19" s="89">
        <f t="shared" si="1"/>
        <v>0</v>
      </c>
      <c r="U19" s="89">
        <f t="shared" si="2"/>
        <v>0</v>
      </c>
      <c r="V19" s="353"/>
      <c r="W19" s="353"/>
      <c r="X19" s="353"/>
      <c r="Y19" s="353"/>
      <c r="Z19" s="88"/>
      <c r="AA19" s="89">
        <f t="shared" si="20"/>
        <v>0</v>
      </c>
      <c r="AB19" s="89">
        <f t="shared" si="3"/>
        <v>0</v>
      </c>
      <c r="AC19" s="352"/>
      <c r="AD19" s="352"/>
      <c r="AE19" s="352"/>
      <c r="AF19" s="352"/>
      <c r="AG19" s="88"/>
      <c r="AH19" s="89">
        <f t="shared" si="21"/>
        <v>0</v>
      </c>
      <c r="AI19" s="89">
        <f t="shared" si="4"/>
        <v>0</v>
      </c>
      <c r="AJ19" s="353"/>
      <c r="AK19" s="353"/>
      <c r="AL19" s="353"/>
      <c r="AM19" s="353"/>
      <c r="AN19" s="90"/>
      <c r="AO19" s="142">
        <f t="shared" si="22"/>
        <v>0</v>
      </c>
      <c r="AP19" s="142">
        <f t="shared" si="5"/>
        <v>0</v>
      </c>
      <c r="AQ19" s="91">
        <f t="shared" si="6"/>
        <v>0</v>
      </c>
      <c r="AR19" s="147">
        <f t="shared" si="7"/>
        <v>0</v>
      </c>
      <c r="AS19" s="147">
        <f t="shared" si="8"/>
        <v>0</v>
      </c>
    </row>
    <row r="20" spans="1:45" ht="26" customHeight="1">
      <c r="A20" s="17" t="s">
        <v>158</v>
      </c>
      <c r="B20" s="18" t="s">
        <v>159</v>
      </c>
      <c r="C20" s="19">
        <v>20</v>
      </c>
      <c r="D20" s="19" t="s">
        <v>155</v>
      </c>
      <c r="E20" s="20">
        <v>33.5</v>
      </c>
      <c r="F20" s="20">
        <v>16.75</v>
      </c>
      <c r="G20" s="20">
        <v>15.91</v>
      </c>
      <c r="H20" s="20">
        <v>15.08</v>
      </c>
      <c r="I20" s="50">
        <f t="shared" si="17"/>
        <v>16.75</v>
      </c>
      <c r="J20" s="50">
        <f t="shared" si="18"/>
        <v>15.91</v>
      </c>
      <c r="K20" s="50">
        <f t="shared" si="19"/>
        <v>15.08</v>
      </c>
      <c r="L20" s="50">
        <f t="shared" si="9"/>
        <v>16.75</v>
      </c>
      <c r="M20" s="53" t="s">
        <v>36</v>
      </c>
      <c r="N20" s="52">
        <f t="shared" si="0"/>
        <v>0</v>
      </c>
      <c r="O20" s="352"/>
      <c r="P20" s="352"/>
      <c r="Q20" s="352"/>
      <c r="R20" s="352"/>
      <c r="S20" s="88"/>
      <c r="T20" s="89">
        <f t="shared" si="1"/>
        <v>0</v>
      </c>
      <c r="U20" s="89">
        <f t="shared" si="2"/>
        <v>0</v>
      </c>
      <c r="V20" s="353"/>
      <c r="W20" s="353"/>
      <c r="X20" s="353"/>
      <c r="Y20" s="353"/>
      <c r="Z20" s="88"/>
      <c r="AA20" s="89">
        <f t="shared" si="20"/>
        <v>0</v>
      </c>
      <c r="AB20" s="89">
        <f t="shared" si="3"/>
        <v>0</v>
      </c>
      <c r="AC20" s="352"/>
      <c r="AD20" s="352"/>
      <c r="AE20" s="352"/>
      <c r="AF20" s="352"/>
      <c r="AG20" s="88"/>
      <c r="AH20" s="89">
        <f t="shared" si="21"/>
        <v>0</v>
      </c>
      <c r="AI20" s="89">
        <f t="shared" si="4"/>
        <v>0</v>
      </c>
      <c r="AJ20" s="353"/>
      <c r="AK20" s="353"/>
      <c r="AL20" s="353"/>
      <c r="AM20" s="353"/>
      <c r="AN20" s="90"/>
      <c r="AO20" s="142">
        <f t="shared" si="22"/>
        <v>0</v>
      </c>
      <c r="AP20" s="142">
        <f t="shared" si="5"/>
        <v>0</v>
      </c>
      <c r="AQ20" s="91">
        <f t="shared" si="6"/>
        <v>0</v>
      </c>
      <c r="AR20" s="147">
        <f t="shared" si="7"/>
        <v>0</v>
      </c>
      <c r="AS20" s="147">
        <f t="shared" si="8"/>
        <v>0</v>
      </c>
    </row>
    <row r="21" spans="1:45" ht="26" customHeight="1">
      <c r="A21" s="21" t="s">
        <v>160</v>
      </c>
      <c r="B21" s="22" t="s">
        <v>161</v>
      </c>
      <c r="C21" s="23">
        <v>10</v>
      </c>
      <c r="D21" s="23" t="s">
        <v>152</v>
      </c>
      <c r="E21" s="24">
        <v>7.5</v>
      </c>
      <c r="F21" s="24">
        <v>3.75</v>
      </c>
      <c r="G21" s="24">
        <v>3.56</v>
      </c>
      <c r="H21" s="24">
        <v>3.38</v>
      </c>
      <c r="I21" s="50">
        <f t="shared" si="17"/>
        <v>3.75</v>
      </c>
      <c r="J21" s="50">
        <f t="shared" si="18"/>
        <v>3.56</v>
      </c>
      <c r="K21" s="50">
        <f t="shared" si="19"/>
        <v>3.38</v>
      </c>
      <c r="L21" s="50">
        <f t="shared" si="9"/>
        <v>3.75</v>
      </c>
      <c r="M21" s="51" t="s">
        <v>35</v>
      </c>
      <c r="N21" s="52">
        <f t="shared" si="0"/>
        <v>0</v>
      </c>
      <c r="O21" s="352"/>
      <c r="P21" s="352"/>
      <c r="Q21" s="352"/>
      <c r="R21" s="352"/>
      <c r="S21" s="88"/>
      <c r="T21" s="89">
        <f t="shared" si="1"/>
        <v>0</v>
      </c>
      <c r="U21" s="89">
        <f t="shared" si="2"/>
        <v>0</v>
      </c>
      <c r="V21" s="353"/>
      <c r="W21" s="353"/>
      <c r="X21" s="353"/>
      <c r="Y21" s="353"/>
      <c r="Z21" s="88"/>
      <c r="AA21" s="89">
        <f t="shared" si="20"/>
        <v>0</v>
      </c>
      <c r="AB21" s="89">
        <f t="shared" si="3"/>
        <v>0</v>
      </c>
      <c r="AC21" s="352"/>
      <c r="AD21" s="352"/>
      <c r="AE21" s="352"/>
      <c r="AF21" s="352"/>
      <c r="AG21" s="88"/>
      <c r="AH21" s="89">
        <f t="shared" si="21"/>
        <v>0</v>
      </c>
      <c r="AI21" s="89">
        <f t="shared" si="4"/>
        <v>0</v>
      </c>
      <c r="AJ21" s="353"/>
      <c r="AK21" s="353"/>
      <c r="AL21" s="353"/>
      <c r="AM21" s="353"/>
      <c r="AN21" s="90"/>
      <c r="AO21" s="142">
        <f t="shared" si="22"/>
        <v>0</v>
      </c>
      <c r="AP21" s="142">
        <f t="shared" si="5"/>
        <v>0</v>
      </c>
      <c r="AQ21" s="91">
        <f t="shared" si="6"/>
        <v>0</v>
      </c>
      <c r="AR21" s="147">
        <f t="shared" si="7"/>
        <v>0</v>
      </c>
      <c r="AS21" s="147">
        <f t="shared" si="8"/>
        <v>0</v>
      </c>
    </row>
    <row r="22" spans="1:45" ht="26" customHeight="1">
      <c r="A22" s="17" t="s">
        <v>337</v>
      </c>
      <c r="B22" s="18" t="s">
        <v>338</v>
      </c>
      <c r="C22" s="19">
        <v>20</v>
      </c>
      <c r="D22" s="19" t="s">
        <v>155</v>
      </c>
      <c r="E22" s="20">
        <v>33.5</v>
      </c>
      <c r="F22" s="20">
        <v>16.75</v>
      </c>
      <c r="G22" s="20">
        <v>15.91</v>
      </c>
      <c r="H22" s="20">
        <v>15.08</v>
      </c>
      <c r="I22" s="50">
        <f t="shared" si="17"/>
        <v>16.75</v>
      </c>
      <c r="J22" s="50">
        <f t="shared" si="18"/>
        <v>15.91</v>
      </c>
      <c r="K22" s="50">
        <f t="shared" si="19"/>
        <v>15.08</v>
      </c>
      <c r="L22" s="50">
        <f t="shared" si="9"/>
        <v>16.75</v>
      </c>
      <c r="M22" s="53" t="s">
        <v>36</v>
      </c>
      <c r="N22" s="52">
        <f t="shared" si="0"/>
        <v>0</v>
      </c>
      <c r="O22" s="352"/>
      <c r="P22" s="352"/>
      <c r="Q22" s="352"/>
      <c r="R22" s="352"/>
      <c r="S22" s="88"/>
      <c r="T22" s="89">
        <f t="shared" si="1"/>
        <v>0</v>
      </c>
      <c r="U22" s="89">
        <f t="shared" si="2"/>
        <v>0</v>
      </c>
      <c r="V22" s="353"/>
      <c r="W22" s="353"/>
      <c r="X22" s="353"/>
      <c r="Y22" s="353"/>
      <c r="Z22" s="88"/>
      <c r="AA22" s="89">
        <f t="shared" si="20"/>
        <v>0</v>
      </c>
      <c r="AB22" s="89">
        <f t="shared" si="3"/>
        <v>0</v>
      </c>
      <c r="AC22" s="352"/>
      <c r="AD22" s="352"/>
      <c r="AE22" s="352"/>
      <c r="AF22" s="352"/>
      <c r="AG22" s="88"/>
      <c r="AH22" s="89">
        <f t="shared" si="21"/>
        <v>0</v>
      </c>
      <c r="AI22" s="89">
        <f t="shared" si="4"/>
        <v>0</v>
      </c>
      <c r="AJ22" s="353"/>
      <c r="AK22" s="353"/>
      <c r="AL22" s="353"/>
      <c r="AM22" s="353"/>
      <c r="AN22" s="90"/>
      <c r="AO22" s="142">
        <f t="shared" si="22"/>
        <v>0</v>
      </c>
      <c r="AP22" s="142">
        <f t="shared" si="5"/>
        <v>0</v>
      </c>
      <c r="AQ22" s="91">
        <f t="shared" si="6"/>
        <v>0</v>
      </c>
      <c r="AR22" s="147">
        <f t="shared" si="7"/>
        <v>0</v>
      </c>
      <c r="AS22" s="147">
        <f t="shared" si="8"/>
        <v>0</v>
      </c>
    </row>
    <row r="23" spans="1:45" ht="26" customHeight="1">
      <c r="A23" s="21" t="s">
        <v>339</v>
      </c>
      <c r="B23" s="22" t="s">
        <v>340</v>
      </c>
      <c r="C23" s="23">
        <v>16</v>
      </c>
      <c r="D23" s="23" t="s">
        <v>341</v>
      </c>
      <c r="E23" s="24">
        <v>5.5</v>
      </c>
      <c r="F23" s="24">
        <v>2.75</v>
      </c>
      <c r="G23" s="24">
        <v>2.61</v>
      </c>
      <c r="H23" s="24">
        <v>2.48</v>
      </c>
      <c r="I23" s="50">
        <f t="shared" si="17"/>
        <v>2.75</v>
      </c>
      <c r="J23" s="50">
        <f t="shared" si="18"/>
        <v>2.61</v>
      </c>
      <c r="K23" s="50">
        <f t="shared" si="19"/>
        <v>2.48</v>
      </c>
      <c r="L23" s="50">
        <f t="shared" si="9"/>
        <v>2.75</v>
      </c>
      <c r="M23" s="51" t="s">
        <v>32</v>
      </c>
      <c r="N23" s="52">
        <f t="shared" si="0"/>
        <v>0</v>
      </c>
      <c r="O23" s="352"/>
      <c r="P23" s="352"/>
      <c r="Q23" s="352"/>
      <c r="R23" s="352"/>
      <c r="S23" s="88"/>
      <c r="T23" s="89">
        <f t="shared" si="1"/>
        <v>0</v>
      </c>
      <c r="U23" s="89">
        <f t="shared" si="2"/>
        <v>0</v>
      </c>
      <c r="V23" s="353"/>
      <c r="W23" s="353"/>
      <c r="X23" s="353"/>
      <c r="Y23" s="353"/>
      <c r="Z23" s="88"/>
      <c r="AA23" s="89">
        <f t="shared" si="20"/>
        <v>0</v>
      </c>
      <c r="AB23" s="89">
        <f t="shared" si="3"/>
        <v>0</v>
      </c>
      <c r="AC23" s="352"/>
      <c r="AD23" s="352"/>
      <c r="AE23" s="352"/>
      <c r="AF23" s="352"/>
      <c r="AG23" s="88"/>
      <c r="AH23" s="89">
        <f t="shared" si="21"/>
        <v>0</v>
      </c>
      <c r="AI23" s="89">
        <f t="shared" si="4"/>
        <v>0</v>
      </c>
      <c r="AJ23" s="353"/>
      <c r="AK23" s="353"/>
      <c r="AL23" s="353"/>
      <c r="AM23" s="353"/>
      <c r="AN23" s="90"/>
      <c r="AO23" s="142">
        <f t="shared" si="22"/>
        <v>0</v>
      </c>
      <c r="AP23" s="142">
        <f t="shared" si="5"/>
        <v>0</v>
      </c>
      <c r="AQ23" s="91">
        <f t="shared" si="6"/>
        <v>0</v>
      </c>
      <c r="AR23" s="147">
        <f t="shared" si="7"/>
        <v>0</v>
      </c>
      <c r="AS23" s="147">
        <f t="shared" si="8"/>
        <v>0</v>
      </c>
    </row>
    <row r="24" spans="1:45" ht="26" customHeight="1">
      <c r="A24" s="17" t="s">
        <v>342</v>
      </c>
      <c r="B24" s="18" t="s">
        <v>343</v>
      </c>
      <c r="C24" s="19">
        <v>16</v>
      </c>
      <c r="D24" s="19" t="s">
        <v>341</v>
      </c>
      <c r="E24" s="20">
        <v>7.95</v>
      </c>
      <c r="F24" s="20">
        <v>3.98</v>
      </c>
      <c r="G24" s="20">
        <v>3.78</v>
      </c>
      <c r="H24" s="20">
        <v>3.58</v>
      </c>
      <c r="I24" s="50">
        <f t="shared" si="17"/>
        <v>3.98</v>
      </c>
      <c r="J24" s="50">
        <f t="shared" si="18"/>
        <v>3.78</v>
      </c>
      <c r="K24" s="50">
        <f t="shared" si="19"/>
        <v>3.58</v>
      </c>
      <c r="L24" s="50">
        <f t="shared" si="9"/>
        <v>3.98</v>
      </c>
      <c r="M24" s="51" t="s">
        <v>32</v>
      </c>
      <c r="N24" s="52">
        <f t="shared" si="0"/>
        <v>0</v>
      </c>
      <c r="O24" s="352"/>
      <c r="P24" s="352"/>
      <c r="Q24" s="352"/>
      <c r="R24" s="352"/>
      <c r="S24" s="88"/>
      <c r="T24" s="89">
        <f t="shared" si="1"/>
        <v>0</v>
      </c>
      <c r="U24" s="89">
        <f t="shared" si="2"/>
        <v>0</v>
      </c>
      <c r="V24" s="353"/>
      <c r="W24" s="353"/>
      <c r="X24" s="353"/>
      <c r="Y24" s="353"/>
      <c r="Z24" s="88"/>
      <c r="AA24" s="89">
        <f t="shared" si="20"/>
        <v>0</v>
      </c>
      <c r="AB24" s="89">
        <f t="shared" si="3"/>
        <v>0</v>
      </c>
      <c r="AC24" s="352"/>
      <c r="AD24" s="352"/>
      <c r="AE24" s="352"/>
      <c r="AF24" s="352"/>
      <c r="AG24" s="88"/>
      <c r="AH24" s="89">
        <f t="shared" si="21"/>
        <v>0</v>
      </c>
      <c r="AI24" s="89">
        <f t="shared" si="4"/>
        <v>0</v>
      </c>
      <c r="AJ24" s="353"/>
      <c r="AK24" s="353"/>
      <c r="AL24" s="353"/>
      <c r="AM24" s="353"/>
      <c r="AN24" s="90"/>
      <c r="AO24" s="142">
        <f t="shared" si="22"/>
        <v>0</v>
      </c>
      <c r="AP24" s="142">
        <f t="shared" si="5"/>
        <v>0</v>
      </c>
      <c r="AQ24" s="91">
        <f t="shared" si="6"/>
        <v>0</v>
      </c>
      <c r="AR24" s="147">
        <f t="shared" si="7"/>
        <v>0</v>
      </c>
      <c r="AS24" s="147">
        <f t="shared" si="8"/>
        <v>0</v>
      </c>
    </row>
    <row r="25" spans="1:45" ht="26" customHeight="1">
      <c r="A25" s="21" t="s">
        <v>344</v>
      </c>
      <c r="B25" s="22" t="s">
        <v>345</v>
      </c>
      <c r="C25" s="23">
        <v>1</v>
      </c>
      <c r="D25" s="23" t="s">
        <v>346</v>
      </c>
      <c r="E25" s="24">
        <v>9.9499999999999993</v>
      </c>
      <c r="F25" s="24">
        <v>4.9800000000000004</v>
      </c>
      <c r="G25" s="24">
        <v>4.7300000000000004</v>
      </c>
      <c r="H25" s="24">
        <v>4.4800000000000004</v>
      </c>
      <c r="I25" s="50">
        <f t="shared" si="17"/>
        <v>4.9800000000000004</v>
      </c>
      <c r="J25" s="50">
        <f t="shared" si="18"/>
        <v>4.7300000000000004</v>
      </c>
      <c r="K25" s="50">
        <f t="shared" si="19"/>
        <v>4.4800000000000004</v>
      </c>
      <c r="L25" s="50">
        <f t="shared" si="9"/>
        <v>4.9800000000000004</v>
      </c>
      <c r="M25" s="47" t="s">
        <v>38</v>
      </c>
      <c r="N25" s="52">
        <f t="shared" si="0"/>
        <v>0</v>
      </c>
      <c r="O25" s="352"/>
      <c r="P25" s="352"/>
      <c r="Q25" s="352"/>
      <c r="R25" s="352"/>
      <c r="S25" s="88"/>
      <c r="T25" s="89">
        <f t="shared" si="1"/>
        <v>0</v>
      </c>
      <c r="U25" s="89">
        <f t="shared" si="2"/>
        <v>0</v>
      </c>
      <c r="V25" s="353"/>
      <c r="W25" s="353"/>
      <c r="X25" s="353"/>
      <c r="Y25" s="353"/>
      <c r="Z25" s="88"/>
      <c r="AA25" s="89">
        <f t="shared" si="20"/>
        <v>0</v>
      </c>
      <c r="AB25" s="89">
        <f t="shared" si="3"/>
        <v>0</v>
      </c>
      <c r="AC25" s="352"/>
      <c r="AD25" s="352"/>
      <c r="AE25" s="352"/>
      <c r="AF25" s="352"/>
      <c r="AG25" s="88"/>
      <c r="AH25" s="89">
        <f t="shared" si="21"/>
        <v>0</v>
      </c>
      <c r="AI25" s="89">
        <f t="shared" si="4"/>
        <v>0</v>
      </c>
      <c r="AJ25" s="353"/>
      <c r="AK25" s="353"/>
      <c r="AL25" s="353"/>
      <c r="AM25" s="353"/>
      <c r="AN25" s="90"/>
      <c r="AO25" s="142">
        <f t="shared" si="22"/>
        <v>0</v>
      </c>
      <c r="AP25" s="142">
        <f t="shared" si="5"/>
        <v>0</v>
      </c>
      <c r="AQ25" s="91">
        <f t="shared" si="6"/>
        <v>0</v>
      </c>
      <c r="AR25" s="147">
        <f t="shared" si="7"/>
        <v>0</v>
      </c>
      <c r="AS25" s="147">
        <f t="shared" si="8"/>
        <v>0</v>
      </c>
    </row>
    <row r="26" spans="1:45" ht="26" customHeight="1">
      <c r="A26" s="12"/>
      <c r="B26" s="7" t="s">
        <v>347</v>
      </c>
      <c r="C26" s="13"/>
      <c r="D26" s="14"/>
      <c r="E26" s="15"/>
      <c r="F26" s="15"/>
      <c r="G26" s="15"/>
      <c r="H26" s="15"/>
      <c r="I26" s="49"/>
      <c r="J26" s="49"/>
      <c r="K26" s="49"/>
      <c r="L26" s="50">
        <f t="shared" si="9"/>
        <v>0</v>
      </c>
      <c r="M26" s="9"/>
      <c r="N26" s="9"/>
      <c r="O26" s="365"/>
      <c r="P26" s="365"/>
      <c r="Q26" s="365"/>
      <c r="R26" s="365"/>
      <c r="S26" s="240"/>
      <c r="T26" s="85"/>
      <c r="U26" s="85"/>
      <c r="V26" s="365"/>
      <c r="W26" s="365"/>
      <c r="X26" s="365"/>
      <c r="Y26" s="365"/>
      <c r="Z26" s="240"/>
      <c r="AA26" s="85"/>
      <c r="AB26" s="85"/>
      <c r="AC26" s="365"/>
      <c r="AD26" s="365"/>
      <c r="AE26" s="365"/>
      <c r="AF26" s="365"/>
      <c r="AG26" s="240"/>
      <c r="AH26" s="85"/>
      <c r="AI26" s="85"/>
      <c r="AJ26" s="365"/>
      <c r="AK26" s="365"/>
      <c r="AL26" s="365"/>
      <c r="AM26" s="365"/>
      <c r="AN26" s="240"/>
      <c r="AO26" s="85"/>
      <c r="AP26" s="85"/>
      <c r="AQ26" s="241"/>
      <c r="AR26" s="85"/>
      <c r="AS26" s="146"/>
    </row>
    <row r="27" spans="1:45" ht="26" customHeight="1">
      <c r="A27" s="17" t="s">
        <v>348</v>
      </c>
      <c r="B27" s="18" t="s">
        <v>349</v>
      </c>
      <c r="C27" s="19">
        <v>45</v>
      </c>
      <c r="D27" s="19" t="s">
        <v>350</v>
      </c>
      <c r="E27" s="20">
        <v>13.95</v>
      </c>
      <c r="F27" s="20">
        <v>6.98</v>
      </c>
      <c r="G27" s="20">
        <v>6.63</v>
      </c>
      <c r="H27" s="20">
        <v>6.28</v>
      </c>
      <c r="I27" s="50">
        <f t="shared" si="17"/>
        <v>6.98</v>
      </c>
      <c r="J27" s="50">
        <f t="shared" si="18"/>
        <v>6.63</v>
      </c>
      <c r="K27" s="50">
        <f t="shared" si="19"/>
        <v>6.28</v>
      </c>
      <c r="L27" s="50">
        <f t="shared" si="9"/>
        <v>6.98</v>
      </c>
      <c r="M27" s="51" t="s">
        <v>35</v>
      </c>
      <c r="N27" s="52">
        <f>IF(M27="CARDED (+10¢)",0.1,0)</f>
        <v>0</v>
      </c>
      <c r="O27" s="352"/>
      <c r="P27" s="352"/>
      <c r="Q27" s="352"/>
      <c r="R27" s="352"/>
      <c r="S27" s="88"/>
      <c r="T27" s="89">
        <f t="shared" si="1"/>
        <v>0</v>
      </c>
      <c r="U27" s="89">
        <f t="shared" si="2"/>
        <v>0</v>
      </c>
      <c r="V27" s="353"/>
      <c r="W27" s="353"/>
      <c r="X27" s="353"/>
      <c r="Y27" s="353"/>
      <c r="Z27" s="88"/>
      <c r="AA27" s="89">
        <f t="shared" si="20"/>
        <v>0</v>
      </c>
      <c r="AB27" s="89">
        <f t="shared" si="3"/>
        <v>0</v>
      </c>
      <c r="AC27" s="352"/>
      <c r="AD27" s="352"/>
      <c r="AE27" s="352"/>
      <c r="AF27" s="352"/>
      <c r="AG27" s="88"/>
      <c r="AH27" s="89">
        <f t="shared" si="21"/>
        <v>0</v>
      </c>
      <c r="AI27" s="89">
        <f t="shared" si="4"/>
        <v>0</v>
      </c>
      <c r="AJ27" s="353"/>
      <c r="AK27" s="353"/>
      <c r="AL27" s="353"/>
      <c r="AM27" s="353"/>
      <c r="AN27" s="90"/>
      <c r="AO27" s="142">
        <f t="shared" si="22"/>
        <v>0</v>
      </c>
      <c r="AP27" s="142">
        <f t="shared" si="5"/>
        <v>0</v>
      </c>
      <c r="AQ27" s="91">
        <f t="shared" ref="AQ27:AQ31" si="23">AS27</f>
        <v>0</v>
      </c>
      <c r="AR27" s="147">
        <f t="shared" si="7"/>
        <v>0</v>
      </c>
      <c r="AS27" s="147">
        <f t="shared" si="8"/>
        <v>0</v>
      </c>
    </row>
    <row r="28" spans="1:45" ht="26" customHeight="1">
      <c r="A28" s="21" t="s">
        <v>351</v>
      </c>
      <c r="B28" s="22" t="s">
        <v>352</v>
      </c>
      <c r="C28" s="23">
        <v>45</v>
      </c>
      <c r="D28" s="23" t="s">
        <v>350</v>
      </c>
      <c r="E28" s="24">
        <v>13.95</v>
      </c>
      <c r="F28" s="24">
        <v>6.98</v>
      </c>
      <c r="G28" s="24">
        <v>6.63</v>
      </c>
      <c r="H28" s="24">
        <v>6.28</v>
      </c>
      <c r="I28" s="50">
        <f t="shared" si="17"/>
        <v>6.98</v>
      </c>
      <c r="J28" s="50">
        <f t="shared" si="18"/>
        <v>6.63</v>
      </c>
      <c r="K28" s="50">
        <f t="shared" si="19"/>
        <v>6.28</v>
      </c>
      <c r="L28" s="50">
        <f t="shared" si="9"/>
        <v>6.98</v>
      </c>
      <c r="M28" s="51" t="s">
        <v>35</v>
      </c>
      <c r="N28" s="52">
        <f>IF(M28="CARDED (+10¢)",0.1,0)</f>
        <v>0</v>
      </c>
      <c r="O28" s="352"/>
      <c r="P28" s="352"/>
      <c r="Q28" s="352"/>
      <c r="R28" s="352"/>
      <c r="S28" s="88"/>
      <c r="T28" s="89">
        <f t="shared" si="1"/>
        <v>0</v>
      </c>
      <c r="U28" s="89">
        <f t="shared" si="2"/>
        <v>0</v>
      </c>
      <c r="V28" s="353"/>
      <c r="W28" s="353"/>
      <c r="X28" s="353"/>
      <c r="Y28" s="353"/>
      <c r="Z28" s="88"/>
      <c r="AA28" s="89">
        <f t="shared" si="20"/>
        <v>0</v>
      </c>
      <c r="AB28" s="89">
        <f t="shared" si="3"/>
        <v>0</v>
      </c>
      <c r="AC28" s="352"/>
      <c r="AD28" s="352"/>
      <c r="AE28" s="352"/>
      <c r="AF28" s="352"/>
      <c r="AG28" s="88"/>
      <c r="AH28" s="89">
        <f t="shared" si="21"/>
        <v>0</v>
      </c>
      <c r="AI28" s="89">
        <f t="shared" si="4"/>
        <v>0</v>
      </c>
      <c r="AJ28" s="353"/>
      <c r="AK28" s="353"/>
      <c r="AL28" s="353"/>
      <c r="AM28" s="353"/>
      <c r="AN28" s="90"/>
      <c r="AO28" s="142">
        <f t="shared" si="22"/>
        <v>0</v>
      </c>
      <c r="AP28" s="142">
        <f t="shared" si="5"/>
        <v>0</v>
      </c>
      <c r="AQ28" s="91">
        <f t="shared" si="23"/>
        <v>0</v>
      </c>
      <c r="AR28" s="147">
        <f t="shared" si="7"/>
        <v>0</v>
      </c>
      <c r="AS28" s="147">
        <f t="shared" si="8"/>
        <v>0</v>
      </c>
    </row>
    <row r="29" spans="1:45" ht="26" customHeight="1">
      <c r="A29" s="17" t="s">
        <v>353</v>
      </c>
      <c r="B29" s="18" t="s">
        <v>354</v>
      </c>
      <c r="C29" s="19">
        <v>45</v>
      </c>
      <c r="D29" s="19" t="s">
        <v>145</v>
      </c>
      <c r="E29" s="20">
        <v>6.5</v>
      </c>
      <c r="F29" s="20">
        <v>3.25</v>
      </c>
      <c r="G29" s="20">
        <v>3.09</v>
      </c>
      <c r="H29" s="20">
        <v>2.93</v>
      </c>
      <c r="I29" s="50">
        <f t="shared" si="17"/>
        <v>3.25</v>
      </c>
      <c r="J29" s="50">
        <f t="shared" si="18"/>
        <v>3.09</v>
      </c>
      <c r="K29" s="50">
        <f t="shared" si="19"/>
        <v>2.93</v>
      </c>
      <c r="L29" s="50">
        <f t="shared" si="9"/>
        <v>3.25</v>
      </c>
      <c r="M29" s="51" t="s">
        <v>35</v>
      </c>
      <c r="N29" s="52">
        <f>IF(M29="CARDED (+10¢)",0.1,0)</f>
        <v>0</v>
      </c>
      <c r="O29" s="352"/>
      <c r="P29" s="352"/>
      <c r="Q29" s="352"/>
      <c r="R29" s="352"/>
      <c r="S29" s="88"/>
      <c r="T29" s="89">
        <f t="shared" si="1"/>
        <v>0</v>
      </c>
      <c r="U29" s="89">
        <f t="shared" si="2"/>
        <v>0</v>
      </c>
      <c r="V29" s="353"/>
      <c r="W29" s="353"/>
      <c r="X29" s="353"/>
      <c r="Y29" s="353"/>
      <c r="Z29" s="88"/>
      <c r="AA29" s="89">
        <f t="shared" si="20"/>
        <v>0</v>
      </c>
      <c r="AB29" s="89">
        <f t="shared" si="3"/>
        <v>0</v>
      </c>
      <c r="AC29" s="352"/>
      <c r="AD29" s="352"/>
      <c r="AE29" s="352"/>
      <c r="AF29" s="352"/>
      <c r="AG29" s="88"/>
      <c r="AH29" s="89">
        <f t="shared" si="21"/>
        <v>0</v>
      </c>
      <c r="AI29" s="89">
        <f t="shared" si="4"/>
        <v>0</v>
      </c>
      <c r="AJ29" s="353"/>
      <c r="AK29" s="353"/>
      <c r="AL29" s="353"/>
      <c r="AM29" s="353"/>
      <c r="AN29" s="90"/>
      <c r="AO29" s="142">
        <f t="shared" si="22"/>
        <v>0</v>
      </c>
      <c r="AP29" s="142">
        <f t="shared" si="5"/>
        <v>0</v>
      </c>
      <c r="AQ29" s="91">
        <f t="shared" si="23"/>
        <v>0</v>
      </c>
      <c r="AR29" s="147">
        <f t="shared" si="7"/>
        <v>0</v>
      </c>
      <c r="AS29" s="147">
        <f t="shared" si="8"/>
        <v>0</v>
      </c>
    </row>
    <row r="30" spans="1:45" ht="26" customHeight="1">
      <c r="A30" s="21" t="s">
        <v>355</v>
      </c>
      <c r="B30" s="22" t="s">
        <v>356</v>
      </c>
      <c r="C30" s="23">
        <v>25</v>
      </c>
      <c r="D30" s="23" t="s">
        <v>515</v>
      </c>
      <c r="E30" s="24">
        <v>5.5</v>
      </c>
      <c r="F30" s="24">
        <v>2.75</v>
      </c>
      <c r="G30" s="24">
        <v>2.61</v>
      </c>
      <c r="H30" s="24">
        <v>2.48</v>
      </c>
      <c r="I30" s="50">
        <f t="shared" si="17"/>
        <v>2.75</v>
      </c>
      <c r="J30" s="50">
        <f t="shared" si="18"/>
        <v>2.61</v>
      </c>
      <c r="K30" s="50">
        <f t="shared" si="19"/>
        <v>2.48</v>
      </c>
      <c r="L30" s="50">
        <f t="shared" si="9"/>
        <v>2.75</v>
      </c>
      <c r="M30" s="51" t="s">
        <v>35</v>
      </c>
      <c r="N30" s="52">
        <f>IF(M30="CARDED (+10¢)",0.1,0)</f>
        <v>0</v>
      </c>
      <c r="O30" s="352"/>
      <c r="P30" s="352"/>
      <c r="Q30" s="352"/>
      <c r="R30" s="352"/>
      <c r="S30" s="88"/>
      <c r="T30" s="89">
        <f t="shared" si="1"/>
        <v>0</v>
      </c>
      <c r="U30" s="89">
        <f t="shared" si="2"/>
        <v>0</v>
      </c>
      <c r="V30" s="353"/>
      <c r="W30" s="353"/>
      <c r="X30" s="353"/>
      <c r="Y30" s="353"/>
      <c r="Z30" s="88"/>
      <c r="AA30" s="89">
        <f t="shared" si="20"/>
        <v>0</v>
      </c>
      <c r="AB30" s="89">
        <f t="shared" si="3"/>
        <v>0</v>
      </c>
      <c r="AC30" s="352"/>
      <c r="AD30" s="352"/>
      <c r="AE30" s="352"/>
      <c r="AF30" s="352"/>
      <c r="AG30" s="88"/>
      <c r="AH30" s="89">
        <f t="shared" si="21"/>
        <v>0</v>
      </c>
      <c r="AI30" s="89">
        <f t="shared" si="4"/>
        <v>0</v>
      </c>
      <c r="AJ30" s="353"/>
      <c r="AK30" s="353"/>
      <c r="AL30" s="353"/>
      <c r="AM30" s="353"/>
      <c r="AN30" s="90"/>
      <c r="AO30" s="142">
        <f t="shared" si="22"/>
        <v>0</v>
      </c>
      <c r="AP30" s="142">
        <f t="shared" si="5"/>
        <v>0</v>
      </c>
      <c r="AQ30" s="91">
        <f t="shared" si="23"/>
        <v>0</v>
      </c>
      <c r="AR30" s="147">
        <f t="shared" si="7"/>
        <v>0</v>
      </c>
      <c r="AS30" s="147">
        <f t="shared" si="8"/>
        <v>0</v>
      </c>
    </row>
    <row r="31" spans="1:45" ht="26" customHeight="1">
      <c r="A31" s="17" t="s">
        <v>357</v>
      </c>
      <c r="B31" s="18" t="s">
        <v>358</v>
      </c>
      <c r="C31" s="19">
        <v>20</v>
      </c>
      <c r="D31" s="19" t="s">
        <v>320</v>
      </c>
      <c r="E31" s="20">
        <v>39.950000000000003</v>
      </c>
      <c r="F31" s="20">
        <v>19.98</v>
      </c>
      <c r="G31" s="20">
        <v>18.98</v>
      </c>
      <c r="H31" s="20">
        <v>17.98</v>
      </c>
      <c r="I31" s="50">
        <f t="shared" si="17"/>
        <v>19.98</v>
      </c>
      <c r="J31" s="50">
        <f t="shared" si="18"/>
        <v>18.98</v>
      </c>
      <c r="K31" s="50">
        <f t="shared" si="19"/>
        <v>17.98</v>
      </c>
      <c r="L31" s="50">
        <f t="shared" si="9"/>
        <v>19.98</v>
      </c>
      <c r="M31" s="53" t="s">
        <v>36</v>
      </c>
      <c r="N31" s="52">
        <f>IF(M31="CARDED (+10¢)",0.1,0)</f>
        <v>0</v>
      </c>
      <c r="O31" s="352"/>
      <c r="P31" s="352"/>
      <c r="Q31" s="352"/>
      <c r="R31" s="352"/>
      <c r="S31" s="88"/>
      <c r="T31" s="89">
        <f t="shared" si="1"/>
        <v>0</v>
      </c>
      <c r="U31" s="89">
        <f t="shared" si="2"/>
        <v>0</v>
      </c>
      <c r="V31" s="353"/>
      <c r="W31" s="353"/>
      <c r="X31" s="353"/>
      <c r="Y31" s="353"/>
      <c r="Z31" s="88"/>
      <c r="AA31" s="89">
        <f t="shared" si="20"/>
        <v>0</v>
      </c>
      <c r="AB31" s="89">
        <f t="shared" si="3"/>
        <v>0</v>
      </c>
      <c r="AC31" s="352"/>
      <c r="AD31" s="352"/>
      <c r="AE31" s="352"/>
      <c r="AF31" s="352"/>
      <c r="AG31" s="88"/>
      <c r="AH31" s="89">
        <f t="shared" si="21"/>
        <v>0</v>
      </c>
      <c r="AI31" s="89">
        <f t="shared" si="4"/>
        <v>0</v>
      </c>
      <c r="AJ31" s="353"/>
      <c r="AK31" s="353"/>
      <c r="AL31" s="353"/>
      <c r="AM31" s="353"/>
      <c r="AN31" s="90"/>
      <c r="AO31" s="142">
        <f t="shared" si="22"/>
        <v>0</v>
      </c>
      <c r="AP31" s="142">
        <f t="shared" si="5"/>
        <v>0</v>
      </c>
      <c r="AQ31" s="91">
        <f t="shared" si="23"/>
        <v>0</v>
      </c>
      <c r="AR31" s="147">
        <f t="shared" si="7"/>
        <v>0</v>
      </c>
      <c r="AS31" s="147">
        <f t="shared" si="8"/>
        <v>0</v>
      </c>
    </row>
    <row r="32" spans="1:45" ht="26" customHeight="1">
      <c r="A32" s="12"/>
      <c r="B32" s="7" t="s">
        <v>359</v>
      </c>
      <c r="C32" s="13"/>
      <c r="D32" s="14"/>
      <c r="E32" s="15"/>
      <c r="F32" s="15"/>
      <c r="G32" s="15"/>
      <c r="H32" s="15"/>
      <c r="I32" s="49"/>
      <c r="J32" s="49"/>
      <c r="K32" s="49"/>
      <c r="L32" s="50">
        <f t="shared" si="9"/>
        <v>0</v>
      </c>
      <c r="M32" s="9"/>
      <c r="N32" s="9"/>
      <c r="O32" s="365"/>
      <c r="P32" s="365"/>
      <c r="Q32" s="365"/>
      <c r="R32" s="365"/>
      <c r="S32" s="240"/>
      <c r="T32" s="85"/>
      <c r="U32" s="85"/>
      <c r="V32" s="365"/>
      <c r="W32" s="365"/>
      <c r="X32" s="365"/>
      <c r="Y32" s="365"/>
      <c r="Z32" s="240"/>
      <c r="AA32" s="85"/>
      <c r="AB32" s="85"/>
      <c r="AC32" s="365"/>
      <c r="AD32" s="365"/>
      <c r="AE32" s="365"/>
      <c r="AF32" s="365"/>
      <c r="AG32" s="240"/>
      <c r="AH32" s="85"/>
      <c r="AI32" s="85"/>
      <c r="AJ32" s="365"/>
      <c r="AK32" s="365"/>
      <c r="AL32" s="365"/>
      <c r="AM32" s="365"/>
      <c r="AN32" s="240"/>
      <c r="AO32" s="85"/>
      <c r="AP32" s="85"/>
      <c r="AQ32" s="241"/>
      <c r="AR32" s="85"/>
      <c r="AS32" s="146"/>
    </row>
    <row r="33" spans="1:45" ht="26" customHeight="1">
      <c r="A33" s="17" t="s">
        <v>360</v>
      </c>
      <c r="B33" s="18" t="s">
        <v>361</v>
      </c>
      <c r="C33" s="19">
        <v>16</v>
      </c>
      <c r="D33" s="19" t="s">
        <v>341</v>
      </c>
      <c r="E33" s="20">
        <v>8.9499999999999993</v>
      </c>
      <c r="F33" s="20">
        <v>4.4800000000000004</v>
      </c>
      <c r="G33" s="20">
        <v>4.26</v>
      </c>
      <c r="H33" s="20">
        <v>4.03</v>
      </c>
      <c r="I33" s="50">
        <f t="shared" si="17"/>
        <v>4.4800000000000004</v>
      </c>
      <c r="J33" s="50">
        <f t="shared" si="18"/>
        <v>4.26</v>
      </c>
      <c r="K33" s="50">
        <f t="shared" si="19"/>
        <v>4.03</v>
      </c>
      <c r="L33" s="50">
        <f t="shared" si="9"/>
        <v>4.4800000000000004</v>
      </c>
      <c r="M33" s="51" t="s">
        <v>35</v>
      </c>
      <c r="N33" s="52">
        <f t="shared" ref="N33:N40" si="24">IF(M33="CARDED (+10¢)",0.1,0)</f>
        <v>0</v>
      </c>
      <c r="O33" s="352"/>
      <c r="P33" s="352"/>
      <c r="Q33" s="352"/>
      <c r="R33" s="352"/>
      <c r="S33" s="88"/>
      <c r="T33" s="89">
        <f t="shared" si="1"/>
        <v>0</v>
      </c>
      <c r="U33" s="89">
        <f t="shared" si="2"/>
        <v>0</v>
      </c>
      <c r="V33" s="353"/>
      <c r="W33" s="353"/>
      <c r="X33" s="353"/>
      <c r="Y33" s="353"/>
      <c r="Z33" s="88"/>
      <c r="AA33" s="89">
        <f t="shared" si="20"/>
        <v>0</v>
      </c>
      <c r="AB33" s="89">
        <f t="shared" si="3"/>
        <v>0</v>
      </c>
      <c r="AC33" s="352"/>
      <c r="AD33" s="352"/>
      <c r="AE33" s="352"/>
      <c r="AF33" s="352"/>
      <c r="AG33" s="88"/>
      <c r="AH33" s="89">
        <f t="shared" si="21"/>
        <v>0</v>
      </c>
      <c r="AI33" s="89">
        <f t="shared" si="4"/>
        <v>0</v>
      </c>
      <c r="AJ33" s="353"/>
      <c r="AK33" s="353"/>
      <c r="AL33" s="353"/>
      <c r="AM33" s="353"/>
      <c r="AN33" s="90"/>
      <c r="AO33" s="142">
        <f t="shared" si="22"/>
        <v>0</v>
      </c>
      <c r="AP33" s="142">
        <f t="shared" si="5"/>
        <v>0</v>
      </c>
      <c r="AQ33" s="91">
        <f t="shared" ref="AQ33:AQ40" si="25">AS33</f>
        <v>0</v>
      </c>
      <c r="AR33" s="147">
        <f t="shared" si="7"/>
        <v>0</v>
      </c>
      <c r="AS33" s="147">
        <f t="shared" si="8"/>
        <v>0</v>
      </c>
    </row>
    <row r="34" spans="1:45" ht="26" customHeight="1">
      <c r="A34" s="21" t="s">
        <v>362</v>
      </c>
      <c r="B34" s="22" t="s">
        <v>363</v>
      </c>
      <c r="C34" s="23">
        <v>16</v>
      </c>
      <c r="D34" s="23" t="s">
        <v>341</v>
      </c>
      <c r="E34" s="24">
        <v>8.9499999999999993</v>
      </c>
      <c r="F34" s="24">
        <v>4.4800000000000004</v>
      </c>
      <c r="G34" s="24">
        <v>4.26</v>
      </c>
      <c r="H34" s="24">
        <v>4.03</v>
      </c>
      <c r="I34" s="50">
        <f t="shared" si="17"/>
        <v>4.4800000000000004</v>
      </c>
      <c r="J34" s="50">
        <f t="shared" si="18"/>
        <v>4.26</v>
      </c>
      <c r="K34" s="50">
        <f t="shared" si="19"/>
        <v>4.03</v>
      </c>
      <c r="L34" s="50">
        <f t="shared" si="9"/>
        <v>4.4800000000000004</v>
      </c>
      <c r="M34" s="51" t="s">
        <v>35</v>
      </c>
      <c r="N34" s="52">
        <f t="shared" si="24"/>
        <v>0</v>
      </c>
      <c r="O34" s="352"/>
      <c r="P34" s="352"/>
      <c r="Q34" s="352"/>
      <c r="R34" s="352"/>
      <c r="S34" s="88"/>
      <c r="T34" s="89">
        <f t="shared" si="1"/>
        <v>0</v>
      </c>
      <c r="U34" s="89">
        <f t="shared" si="2"/>
        <v>0</v>
      </c>
      <c r="V34" s="353"/>
      <c r="W34" s="353"/>
      <c r="X34" s="353"/>
      <c r="Y34" s="353"/>
      <c r="Z34" s="88"/>
      <c r="AA34" s="89">
        <f t="shared" si="20"/>
        <v>0</v>
      </c>
      <c r="AB34" s="89">
        <f t="shared" si="3"/>
        <v>0</v>
      </c>
      <c r="AC34" s="352"/>
      <c r="AD34" s="352"/>
      <c r="AE34" s="352"/>
      <c r="AF34" s="352"/>
      <c r="AG34" s="88"/>
      <c r="AH34" s="89">
        <f t="shared" si="21"/>
        <v>0</v>
      </c>
      <c r="AI34" s="89">
        <f t="shared" si="4"/>
        <v>0</v>
      </c>
      <c r="AJ34" s="353"/>
      <c r="AK34" s="353"/>
      <c r="AL34" s="353"/>
      <c r="AM34" s="353"/>
      <c r="AN34" s="90"/>
      <c r="AO34" s="142">
        <f t="shared" si="22"/>
        <v>0</v>
      </c>
      <c r="AP34" s="142">
        <f t="shared" si="5"/>
        <v>0</v>
      </c>
      <c r="AQ34" s="91">
        <f t="shared" si="25"/>
        <v>0</v>
      </c>
      <c r="AR34" s="147">
        <f t="shared" si="7"/>
        <v>0</v>
      </c>
      <c r="AS34" s="147">
        <f t="shared" si="8"/>
        <v>0</v>
      </c>
    </row>
    <row r="35" spans="1:45" ht="26" customHeight="1">
      <c r="A35" s="17" t="s">
        <v>364</v>
      </c>
      <c r="B35" s="18" t="s">
        <v>365</v>
      </c>
      <c r="C35" s="19">
        <v>25</v>
      </c>
      <c r="D35" s="19" t="s">
        <v>515</v>
      </c>
      <c r="E35" s="20">
        <v>5.5</v>
      </c>
      <c r="F35" s="20">
        <v>2.75</v>
      </c>
      <c r="G35" s="20">
        <v>2.61</v>
      </c>
      <c r="H35" s="20">
        <v>2.48</v>
      </c>
      <c r="I35" s="50">
        <f t="shared" si="17"/>
        <v>2.75</v>
      </c>
      <c r="J35" s="50">
        <f t="shared" si="18"/>
        <v>2.61</v>
      </c>
      <c r="K35" s="50">
        <f t="shared" si="19"/>
        <v>2.48</v>
      </c>
      <c r="L35" s="50">
        <f t="shared" si="9"/>
        <v>2.75</v>
      </c>
      <c r="M35" s="51" t="s">
        <v>35</v>
      </c>
      <c r="N35" s="52">
        <f t="shared" si="24"/>
        <v>0</v>
      </c>
      <c r="O35" s="352"/>
      <c r="P35" s="352"/>
      <c r="Q35" s="352"/>
      <c r="R35" s="352"/>
      <c r="S35" s="88"/>
      <c r="T35" s="89">
        <f t="shared" si="1"/>
        <v>0</v>
      </c>
      <c r="U35" s="89">
        <f t="shared" si="2"/>
        <v>0</v>
      </c>
      <c r="V35" s="353"/>
      <c r="W35" s="353"/>
      <c r="X35" s="353"/>
      <c r="Y35" s="353"/>
      <c r="Z35" s="88"/>
      <c r="AA35" s="89">
        <f t="shared" si="20"/>
        <v>0</v>
      </c>
      <c r="AB35" s="89">
        <f t="shared" si="3"/>
        <v>0</v>
      </c>
      <c r="AC35" s="352"/>
      <c r="AD35" s="352"/>
      <c r="AE35" s="352"/>
      <c r="AF35" s="352"/>
      <c r="AG35" s="88"/>
      <c r="AH35" s="89">
        <f t="shared" si="21"/>
        <v>0</v>
      </c>
      <c r="AI35" s="89">
        <f t="shared" si="4"/>
        <v>0</v>
      </c>
      <c r="AJ35" s="353"/>
      <c r="AK35" s="353"/>
      <c r="AL35" s="353"/>
      <c r="AM35" s="353"/>
      <c r="AN35" s="90"/>
      <c r="AO35" s="142">
        <f t="shared" si="22"/>
        <v>0</v>
      </c>
      <c r="AP35" s="142">
        <f t="shared" si="5"/>
        <v>0</v>
      </c>
      <c r="AQ35" s="91">
        <f t="shared" si="25"/>
        <v>0</v>
      </c>
      <c r="AR35" s="147">
        <f t="shared" si="7"/>
        <v>0</v>
      </c>
      <c r="AS35" s="147">
        <f t="shared" si="8"/>
        <v>0</v>
      </c>
    </row>
    <row r="36" spans="1:45" ht="26" customHeight="1">
      <c r="A36" s="21" t="s">
        <v>366</v>
      </c>
      <c r="B36" s="22" t="s">
        <v>367</v>
      </c>
      <c r="C36" s="23">
        <v>16</v>
      </c>
      <c r="D36" s="23" t="s">
        <v>341</v>
      </c>
      <c r="E36" s="24">
        <v>7.95</v>
      </c>
      <c r="F36" s="24">
        <v>3.98</v>
      </c>
      <c r="G36" s="24">
        <v>3.78</v>
      </c>
      <c r="H36" s="24">
        <v>3.58</v>
      </c>
      <c r="I36" s="50">
        <f t="shared" si="17"/>
        <v>3.98</v>
      </c>
      <c r="J36" s="50">
        <f t="shared" si="18"/>
        <v>3.78</v>
      </c>
      <c r="K36" s="50">
        <f t="shared" si="19"/>
        <v>3.58</v>
      </c>
      <c r="L36" s="50">
        <f t="shared" si="9"/>
        <v>3.98</v>
      </c>
      <c r="M36" s="51" t="s">
        <v>35</v>
      </c>
      <c r="N36" s="52">
        <f t="shared" si="24"/>
        <v>0</v>
      </c>
      <c r="O36" s="352"/>
      <c r="P36" s="352"/>
      <c r="Q36" s="352"/>
      <c r="R36" s="352"/>
      <c r="S36" s="88"/>
      <c r="T36" s="89">
        <f t="shared" si="1"/>
        <v>0</v>
      </c>
      <c r="U36" s="89">
        <f t="shared" si="2"/>
        <v>0</v>
      </c>
      <c r="V36" s="353"/>
      <c r="W36" s="353"/>
      <c r="X36" s="353"/>
      <c r="Y36" s="353"/>
      <c r="Z36" s="88"/>
      <c r="AA36" s="89">
        <f t="shared" si="20"/>
        <v>0</v>
      </c>
      <c r="AB36" s="89">
        <f t="shared" si="3"/>
        <v>0</v>
      </c>
      <c r="AC36" s="352"/>
      <c r="AD36" s="352"/>
      <c r="AE36" s="352"/>
      <c r="AF36" s="352"/>
      <c r="AG36" s="88"/>
      <c r="AH36" s="89">
        <f t="shared" si="21"/>
        <v>0</v>
      </c>
      <c r="AI36" s="89">
        <f t="shared" si="4"/>
        <v>0</v>
      </c>
      <c r="AJ36" s="353"/>
      <c r="AK36" s="353"/>
      <c r="AL36" s="353"/>
      <c r="AM36" s="353"/>
      <c r="AN36" s="90"/>
      <c r="AO36" s="142">
        <f t="shared" si="22"/>
        <v>0</v>
      </c>
      <c r="AP36" s="142">
        <f t="shared" si="5"/>
        <v>0</v>
      </c>
      <c r="AQ36" s="91">
        <f t="shared" si="25"/>
        <v>0</v>
      </c>
      <c r="AR36" s="147">
        <f t="shared" si="7"/>
        <v>0</v>
      </c>
      <c r="AS36" s="147">
        <f t="shared" si="8"/>
        <v>0</v>
      </c>
    </row>
    <row r="37" spans="1:45" ht="26" customHeight="1">
      <c r="A37" s="17" t="s">
        <v>368</v>
      </c>
      <c r="B37" s="18" t="s">
        <v>369</v>
      </c>
      <c r="C37" s="19">
        <v>1</v>
      </c>
      <c r="D37" s="19" t="s">
        <v>370</v>
      </c>
      <c r="E37" s="20">
        <v>7.95</v>
      </c>
      <c r="F37" s="20">
        <v>3.98</v>
      </c>
      <c r="G37" s="20">
        <v>3.78</v>
      </c>
      <c r="H37" s="20">
        <v>3.58</v>
      </c>
      <c r="I37" s="50">
        <f t="shared" si="17"/>
        <v>3.98</v>
      </c>
      <c r="J37" s="50">
        <f t="shared" si="18"/>
        <v>3.78</v>
      </c>
      <c r="K37" s="50">
        <f t="shared" si="19"/>
        <v>3.58</v>
      </c>
      <c r="L37" s="50">
        <f t="shared" si="9"/>
        <v>3.98</v>
      </c>
      <c r="M37" s="366" t="s">
        <v>38</v>
      </c>
      <c r="N37" s="52">
        <f t="shared" si="24"/>
        <v>0</v>
      </c>
      <c r="O37" s="352"/>
      <c r="P37" s="352"/>
      <c r="Q37" s="352"/>
      <c r="R37" s="352"/>
      <c r="S37" s="88"/>
      <c r="T37" s="89">
        <f t="shared" si="1"/>
        <v>0</v>
      </c>
      <c r="U37" s="89">
        <f t="shared" si="2"/>
        <v>0</v>
      </c>
      <c r="V37" s="353"/>
      <c r="W37" s="353"/>
      <c r="X37" s="353"/>
      <c r="Y37" s="353"/>
      <c r="Z37" s="88"/>
      <c r="AA37" s="89">
        <f t="shared" si="20"/>
        <v>0</v>
      </c>
      <c r="AB37" s="89">
        <f t="shared" si="3"/>
        <v>0</v>
      </c>
      <c r="AC37" s="352"/>
      <c r="AD37" s="352"/>
      <c r="AE37" s="352"/>
      <c r="AF37" s="352"/>
      <c r="AG37" s="88"/>
      <c r="AH37" s="89">
        <f t="shared" si="21"/>
        <v>0</v>
      </c>
      <c r="AI37" s="89">
        <f t="shared" si="4"/>
        <v>0</v>
      </c>
      <c r="AJ37" s="353"/>
      <c r="AK37" s="353"/>
      <c r="AL37" s="353"/>
      <c r="AM37" s="353"/>
      <c r="AN37" s="90"/>
      <c r="AO37" s="142">
        <f t="shared" si="22"/>
        <v>0</v>
      </c>
      <c r="AP37" s="142">
        <f t="shared" si="5"/>
        <v>0</v>
      </c>
      <c r="AQ37" s="91">
        <f t="shared" si="25"/>
        <v>0</v>
      </c>
      <c r="AR37" s="147">
        <f t="shared" si="7"/>
        <v>0</v>
      </c>
      <c r="AS37" s="147">
        <f t="shared" si="8"/>
        <v>0</v>
      </c>
    </row>
    <row r="38" spans="1:45" ht="26" customHeight="1">
      <c r="A38" s="21" t="s">
        <v>371</v>
      </c>
      <c r="B38" s="22" t="s">
        <v>372</v>
      </c>
      <c r="C38" s="23">
        <v>1</v>
      </c>
      <c r="D38" s="23" t="s">
        <v>373</v>
      </c>
      <c r="E38" s="24">
        <v>11.5</v>
      </c>
      <c r="F38" s="24">
        <v>5.75</v>
      </c>
      <c r="G38" s="24">
        <v>5.46</v>
      </c>
      <c r="H38" s="24">
        <v>5.18</v>
      </c>
      <c r="I38" s="50">
        <f t="shared" si="17"/>
        <v>5.75</v>
      </c>
      <c r="J38" s="50">
        <f t="shared" si="18"/>
        <v>5.46</v>
      </c>
      <c r="K38" s="50">
        <f t="shared" si="19"/>
        <v>5.18</v>
      </c>
      <c r="L38" s="50">
        <f t="shared" si="9"/>
        <v>5.75</v>
      </c>
      <c r="M38" s="367"/>
      <c r="N38" s="52">
        <f t="shared" si="24"/>
        <v>0</v>
      </c>
      <c r="O38" s="352"/>
      <c r="P38" s="352"/>
      <c r="Q38" s="352"/>
      <c r="R38" s="352"/>
      <c r="S38" s="88"/>
      <c r="T38" s="89">
        <f t="shared" si="1"/>
        <v>0</v>
      </c>
      <c r="U38" s="89">
        <f t="shared" si="2"/>
        <v>0</v>
      </c>
      <c r="V38" s="353"/>
      <c r="W38" s="353"/>
      <c r="X38" s="353"/>
      <c r="Y38" s="353"/>
      <c r="Z38" s="88"/>
      <c r="AA38" s="89">
        <f t="shared" si="20"/>
        <v>0</v>
      </c>
      <c r="AB38" s="89">
        <f t="shared" si="3"/>
        <v>0</v>
      </c>
      <c r="AC38" s="352"/>
      <c r="AD38" s="352"/>
      <c r="AE38" s="352"/>
      <c r="AF38" s="352"/>
      <c r="AG38" s="88"/>
      <c r="AH38" s="89">
        <f t="shared" si="21"/>
        <v>0</v>
      </c>
      <c r="AI38" s="89">
        <f t="shared" si="4"/>
        <v>0</v>
      </c>
      <c r="AJ38" s="353"/>
      <c r="AK38" s="353"/>
      <c r="AL38" s="353"/>
      <c r="AM38" s="353"/>
      <c r="AN38" s="90"/>
      <c r="AO38" s="142">
        <f t="shared" si="22"/>
        <v>0</v>
      </c>
      <c r="AP38" s="142">
        <f t="shared" si="5"/>
        <v>0</v>
      </c>
      <c r="AQ38" s="91">
        <f t="shared" si="25"/>
        <v>0</v>
      </c>
      <c r="AR38" s="147">
        <f t="shared" si="7"/>
        <v>0</v>
      </c>
      <c r="AS38" s="147">
        <f t="shared" si="8"/>
        <v>0</v>
      </c>
    </row>
    <row r="39" spans="1:45" ht="26" customHeight="1">
      <c r="A39" s="25" t="s">
        <v>374</v>
      </c>
      <c r="B39" s="26" t="s">
        <v>375</v>
      </c>
      <c r="C39" s="27">
        <v>1</v>
      </c>
      <c r="D39" s="27" t="s">
        <v>346</v>
      </c>
      <c r="E39" s="28">
        <v>14.95</v>
      </c>
      <c r="F39" s="28">
        <v>7.48</v>
      </c>
      <c r="G39" s="28">
        <v>7.11</v>
      </c>
      <c r="H39" s="28">
        <v>6.73</v>
      </c>
      <c r="I39" s="50">
        <f t="shared" si="17"/>
        <v>7.48</v>
      </c>
      <c r="J39" s="50">
        <f t="shared" si="18"/>
        <v>7.11</v>
      </c>
      <c r="K39" s="50">
        <f t="shared" si="19"/>
        <v>6.73</v>
      </c>
      <c r="L39" s="50">
        <f t="shared" si="9"/>
        <v>7.48</v>
      </c>
      <c r="M39" s="367"/>
      <c r="N39" s="52">
        <f t="shared" si="24"/>
        <v>0</v>
      </c>
      <c r="O39" s="352"/>
      <c r="P39" s="352"/>
      <c r="Q39" s="352"/>
      <c r="R39" s="352"/>
      <c r="S39" s="88"/>
      <c r="T39" s="89">
        <f t="shared" si="1"/>
        <v>0</v>
      </c>
      <c r="U39" s="89">
        <f t="shared" si="2"/>
        <v>0</v>
      </c>
      <c r="V39" s="353"/>
      <c r="W39" s="353"/>
      <c r="X39" s="353"/>
      <c r="Y39" s="353"/>
      <c r="Z39" s="88"/>
      <c r="AA39" s="89">
        <f t="shared" si="20"/>
        <v>0</v>
      </c>
      <c r="AB39" s="89">
        <f t="shared" si="3"/>
        <v>0</v>
      </c>
      <c r="AC39" s="352"/>
      <c r="AD39" s="352"/>
      <c r="AE39" s="352"/>
      <c r="AF39" s="352"/>
      <c r="AG39" s="88"/>
      <c r="AH39" s="89">
        <f t="shared" si="21"/>
        <v>0</v>
      </c>
      <c r="AI39" s="89">
        <f t="shared" si="4"/>
        <v>0</v>
      </c>
      <c r="AJ39" s="353"/>
      <c r="AK39" s="353"/>
      <c r="AL39" s="353"/>
      <c r="AM39" s="353"/>
      <c r="AN39" s="90"/>
      <c r="AO39" s="142">
        <f t="shared" si="22"/>
        <v>0</v>
      </c>
      <c r="AP39" s="142">
        <f t="shared" si="5"/>
        <v>0</v>
      </c>
      <c r="AQ39" s="91">
        <f t="shared" si="25"/>
        <v>0</v>
      </c>
      <c r="AR39" s="147">
        <f t="shared" si="7"/>
        <v>0</v>
      </c>
      <c r="AS39" s="147">
        <f t="shared" si="8"/>
        <v>0</v>
      </c>
    </row>
    <row r="40" spans="1:45" ht="26" customHeight="1">
      <c r="A40" s="21" t="s">
        <v>376</v>
      </c>
      <c r="B40" s="22" t="s">
        <v>377</v>
      </c>
      <c r="C40" s="23">
        <v>1</v>
      </c>
      <c r="D40" s="23" t="s">
        <v>378</v>
      </c>
      <c r="E40" s="24">
        <v>23.5</v>
      </c>
      <c r="F40" s="24">
        <v>11.75</v>
      </c>
      <c r="G40" s="24">
        <v>11.16</v>
      </c>
      <c r="H40" s="24">
        <v>10.58</v>
      </c>
      <c r="I40" s="50">
        <f t="shared" si="17"/>
        <v>11.75</v>
      </c>
      <c r="J40" s="50">
        <f t="shared" si="18"/>
        <v>11.16</v>
      </c>
      <c r="K40" s="50">
        <f t="shared" si="19"/>
        <v>10.58</v>
      </c>
      <c r="L40" s="50">
        <f t="shared" si="9"/>
        <v>11.75</v>
      </c>
      <c r="M40" s="368"/>
      <c r="N40" s="52">
        <f t="shared" si="24"/>
        <v>0</v>
      </c>
      <c r="O40" s="352"/>
      <c r="P40" s="352"/>
      <c r="Q40" s="352"/>
      <c r="R40" s="352"/>
      <c r="S40" s="88"/>
      <c r="T40" s="89">
        <f t="shared" si="1"/>
        <v>0</v>
      </c>
      <c r="U40" s="89">
        <f t="shared" si="2"/>
        <v>0</v>
      </c>
      <c r="V40" s="353"/>
      <c r="W40" s="353"/>
      <c r="X40" s="353"/>
      <c r="Y40" s="353"/>
      <c r="Z40" s="88"/>
      <c r="AA40" s="89">
        <f t="shared" si="20"/>
        <v>0</v>
      </c>
      <c r="AB40" s="89">
        <f t="shared" si="3"/>
        <v>0</v>
      </c>
      <c r="AC40" s="352"/>
      <c r="AD40" s="352"/>
      <c r="AE40" s="352"/>
      <c r="AF40" s="352"/>
      <c r="AG40" s="88"/>
      <c r="AH40" s="89">
        <f t="shared" si="21"/>
        <v>0</v>
      </c>
      <c r="AI40" s="89">
        <f t="shared" si="4"/>
        <v>0</v>
      </c>
      <c r="AJ40" s="353"/>
      <c r="AK40" s="353"/>
      <c r="AL40" s="353"/>
      <c r="AM40" s="353"/>
      <c r="AN40" s="90"/>
      <c r="AO40" s="142">
        <f t="shared" si="22"/>
        <v>0</v>
      </c>
      <c r="AP40" s="142">
        <f t="shared" si="5"/>
        <v>0</v>
      </c>
      <c r="AQ40" s="91">
        <f t="shared" si="25"/>
        <v>0</v>
      </c>
      <c r="AR40" s="147">
        <f t="shared" si="7"/>
        <v>0</v>
      </c>
      <c r="AS40" s="147">
        <f t="shared" si="8"/>
        <v>0</v>
      </c>
    </row>
    <row r="41" spans="1:45" ht="26" customHeight="1">
      <c r="A41" s="12"/>
      <c r="B41" s="7" t="s">
        <v>379</v>
      </c>
      <c r="C41" s="13"/>
      <c r="D41" s="14"/>
      <c r="E41" s="15"/>
      <c r="F41" s="15"/>
      <c r="G41" s="15"/>
      <c r="H41" s="15"/>
      <c r="I41" s="49"/>
      <c r="J41" s="49"/>
      <c r="K41" s="49"/>
      <c r="L41" s="50">
        <f t="shared" si="9"/>
        <v>0</v>
      </c>
      <c r="M41" s="9"/>
      <c r="N41" s="9"/>
      <c r="O41" s="365"/>
      <c r="P41" s="365"/>
      <c r="Q41" s="365"/>
      <c r="R41" s="365"/>
      <c r="S41" s="240"/>
      <c r="T41" s="85"/>
      <c r="U41" s="85"/>
      <c r="V41" s="365"/>
      <c r="W41" s="365"/>
      <c r="X41" s="365"/>
      <c r="Y41" s="365"/>
      <c r="Z41" s="240"/>
      <c r="AA41" s="85"/>
      <c r="AB41" s="85"/>
      <c r="AC41" s="365"/>
      <c r="AD41" s="365"/>
      <c r="AE41" s="365"/>
      <c r="AF41" s="365"/>
      <c r="AG41" s="240"/>
      <c r="AH41" s="85"/>
      <c r="AI41" s="85"/>
      <c r="AJ41" s="365"/>
      <c r="AK41" s="365"/>
      <c r="AL41" s="365"/>
      <c r="AM41" s="365"/>
      <c r="AN41" s="240"/>
      <c r="AO41" s="85"/>
      <c r="AP41" s="85"/>
      <c r="AQ41" s="241"/>
      <c r="AR41" s="85"/>
      <c r="AS41" s="146"/>
    </row>
    <row r="42" spans="1:45" ht="26" customHeight="1">
      <c r="A42" s="17" t="s">
        <v>380</v>
      </c>
      <c r="B42" s="18" t="s">
        <v>381</v>
      </c>
      <c r="C42" s="19">
        <v>45</v>
      </c>
      <c r="D42" s="19" t="s">
        <v>145</v>
      </c>
      <c r="E42" s="20">
        <v>5.5</v>
      </c>
      <c r="F42" s="20">
        <v>2.75</v>
      </c>
      <c r="G42" s="20">
        <v>2.61</v>
      </c>
      <c r="H42" s="20">
        <v>2.48</v>
      </c>
      <c r="I42" s="50">
        <f t="shared" si="17"/>
        <v>2.75</v>
      </c>
      <c r="J42" s="50">
        <f t="shared" si="18"/>
        <v>2.61</v>
      </c>
      <c r="K42" s="50">
        <f t="shared" si="19"/>
        <v>2.48</v>
      </c>
      <c r="L42" s="50">
        <f t="shared" si="9"/>
        <v>2.75</v>
      </c>
      <c r="M42" s="51" t="s">
        <v>35</v>
      </c>
      <c r="N42" s="52">
        <f t="shared" ref="N42:N51" si="26">IF(M42="CARDED (+10¢)",0.1,0)</f>
        <v>0</v>
      </c>
      <c r="O42" s="352"/>
      <c r="P42" s="352"/>
      <c r="Q42" s="352"/>
      <c r="R42" s="352"/>
      <c r="S42" s="88"/>
      <c r="T42" s="89">
        <f t="shared" si="1"/>
        <v>0</v>
      </c>
      <c r="U42" s="89">
        <f t="shared" si="2"/>
        <v>0</v>
      </c>
      <c r="V42" s="353"/>
      <c r="W42" s="353"/>
      <c r="X42" s="353"/>
      <c r="Y42" s="353"/>
      <c r="Z42" s="88"/>
      <c r="AA42" s="89">
        <f t="shared" si="20"/>
        <v>0</v>
      </c>
      <c r="AB42" s="89">
        <f t="shared" si="3"/>
        <v>0</v>
      </c>
      <c r="AC42" s="352"/>
      <c r="AD42" s="352"/>
      <c r="AE42" s="352"/>
      <c r="AF42" s="352"/>
      <c r="AG42" s="88"/>
      <c r="AH42" s="89">
        <f t="shared" si="21"/>
        <v>0</v>
      </c>
      <c r="AI42" s="89">
        <f t="shared" si="4"/>
        <v>0</v>
      </c>
      <c r="AJ42" s="353"/>
      <c r="AK42" s="353"/>
      <c r="AL42" s="353"/>
      <c r="AM42" s="353"/>
      <c r="AN42" s="90"/>
      <c r="AO42" s="142">
        <f t="shared" si="22"/>
        <v>0</v>
      </c>
      <c r="AP42" s="142">
        <f t="shared" si="5"/>
        <v>0</v>
      </c>
      <c r="AQ42" s="91">
        <f t="shared" ref="AQ42:AQ50" si="27">AS42</f>
        <v>0</v>
      </c>
      <c r="AR42" s="147">
        <f t="shared" si="7"/>
        <v>0</v>
      </c>
      <c r="AS42" s="147">
        <f t="shared" si="8"/>
        <v>0</v>
      </c>
    </row>
    <row r="43" spans="1:45" ht="26" customHeight="1">
      <c r="A43" s="21" t="s">
        <v>524</v>
      </c>
      <c r="B43" s="22" t="s">
        <v>525</v>
      </c>
      <c r="C43" s="23">
        <v>25</v>
      </c>
      <c r="D43" s="23" t="s">
        <v>515</v>
      </c>
      <c r="E43" s="24">
        <v>5.5</v>
      </c>
      <c r="F43" s="24">
        <v>2.75</v>
      </c>
      <c r="G43" s="24">
        <v>2.61</v>
      </c>
      <c r="H43" s="24">
        <v>2.48</v>
      </c>
      <c r="I43" s="50">
        <f t="shared" si="17"/>
        <v>2.75</v>
      </c>
      <c r="J43" s="50">
        <f t="shared" si="18"/>
        <v>2.61</v>
      </c>
      <c r="K43" s="50">
        <f t="shared" si="19"/>
        <v>2.48</v>
      </c>
      <c r="L43" s="50">
        <f t="shared" si="9"/>
        <v>2.75</v>
      </c>
      <c r="M43" s="51" t="s">
        <v>35</v>
      </c>
      <c r="N43" s="52">
        <f t="shared" si="26"/>
        <v>0</v>
      </c>
      <c r="O43" s="352"/>
      <c r="P43" s="352"/>
      <c r="Q43" s="352"/>
      <c r="R43" s="352"/>
      <c r="S43" s="88"/>
      <c r="T43" s="89">
        <f t="shared" ref="T43:T74" si="28">O43*($F43+$N43)</f>
        <v>0</v>
      </c>
      <c r="U43" s="89">
        <f t="shared" ref="U43:U74" si="29">O43*($L43+$N43)</f>
        <v>0</v>
      </c>
      <c r="V43" s="353"/>
      <c r="W43" s="353"/>
      <c r="X43" s="353"/>
      <c r="Y43" s="353"/>
      <c r="Z43" s="88"/>
      <c r="AA43" s="89">
        <f t="shared" si="20"/>
        <v>0</v>
      </c>
      <c r="AB43" s="89">
        <f t="shared" si="3"/>
        <v>0</v>
      </c>
      <c r="AC43" s="352"/>
      <c r="AD43" s="352"/>
      <c r="AE43" s="352"/>
      <c r="AF43" s="352"/>
      <c r="AG43" s="88"/>
      <c r="AH43" s="89">
        <f t="shared" si="21"/>
        <v>0</v>
      </c>
      <c r="AI43" s="89">
        <f t="shared" si="4"/>
        <v>0</v>
      </c>
      <c r="AJ43" s="353"/>
      <c r="AK43" s="353"/>
      <c r="AL43" s="353"/>
      <c r="AM43" s="353"/>
      <c r="AN43" s="90"/>
      <c r="AO43" s="142">
        <f t="shared" si="22"/>
        <v>0</v>
      </c>
      <c r="AP43" s="142">
        <f t="shared" si="5"/>
        <v>0</v>
      </c>
      <c r="AQ43" s="91">
        <f t="shared" si="27"/>
        <v>0</v>
      </c>
      <c r="AR43" s="147">
        <f t="shared" ref="AR43:AR74" si="30">SUM(T43+AA43+AH43+AO43)</f>
        <v>0</v>
      </c>
      <c r="AS43" s="147">
        <f t="shared" ref="AS43:AS74" si="31">SUM(U43+AB43+AI43+AP43)</f>
        <v>0</v>
      </c>
    </row>
    <row r="44" spans="1:45" ht="26" customHeight="1">
      <c r="A44" s="17" t="s">
        <v>526</v>
      </c>
      <c r="B44" s="18" t="s">
        <v>527</v>
      </c>
      <c r="C44" s="19">
        <v>45</v>
      </c>
      <c r="D44" s="19" t="s">
        <v>145</v>
      </c>
      <c r="E44" s="20">
        <v>7.5</v>
      </c>
      <c r="F44" s="20">
        <v>3.75</v>
      </c>
      <c r="G44" s="20">
        <v>3.56</v>
      </c>
      <c r="H44" s="20">
        <v>3.38</v>
      </c>
      <c r="I44" s="50">
        <f t="shared" si="17"/>
        <v>3.75</v>
      </c>
      <c r="J44" s="50">
        <f t="shared" si="18"/>
        <v>3.56</v>
      </c>
      <c r="K44" s="50">
        <f t="shared" si="19"/>
        <v>3.38</v>
      </c>
      <c r="L44" s="50">
        <f t="shared" si="9"/>
        <v>3.75</v>
      </c>
      <c r="M44" s="51" t="s">
        <v>35</v>
      </c>
      <c r="N44" s="52">
        <f t="shared" si="26"/>
        <v>0</v>
      </c>
      <c r="O44" s="352"/>
      <c r="P44" s="352"/>
      <c r="Q44" s="352"/>
      <c r="R44" s="352"/>
      <c r="S44" s="88"/>
      <c r="T44" s="89">
        <f t="shared" si="28"/>
        <v>0</v>
      </c>
      <c r="U44" s="89">
        <f t="shared" si="29"/>
        <v>0</v>
      </c>
      <c r="V44" s="353"/>
      <c r="W44" s="353"/>
      <c r="X44" s="353"/>
      <c r="Y44" s="353"/>
      <c r="Z44" s="88"/>
      <c r="AA44" s="89">
        <f t="shared" si="20"/>
        <v>0</v>
      </c>
      <c r="AB44" s="89">
        <f t="shared" si="3"/>
        <v>0</v>
      </c>
      <c r="AC44" s="352"/>
      <c r="AD44" s="352"/>
      <c r="AE44" s="352"/>
      <c r="AF44" s="352"/>
      <c r="AG44" s="88"/>
      <c r="AH44" s="89">
        <f t="shared" si="21"/>
        <v>0</v>
      </c>
      <c r="AI44" s="89">
        <f t="shared" si="4"/>
        <v>0</v>
      </c>
      <c r="AJ44" s="353"/>
      <c r="AK44" s="353"/>
      <c r="AL44" s="353"/>
      <c r="AM44" s="353"/>
      <c r="AN44" s="90"/>
      <c r="AO44" s="142">
        <f t="shared" si="22"/>
        <v>0</v>
      </c>
      <c r="AP44" s="142">
        <f t="shared" si="5"/>
        <v>0</v>
      </c>
      <c r="AQ44" s="91">
        <f t="shared" si="27"/>
        <v>0</v>
      </c>
      <c r="AR44" s="147">
        <f t="shared" si="30"/>
        <v>0</v>
      </c>
      <c r="AS44" s="147">
        <f t="shared" si="31"/>
        <v>0</v>
      </c>
    </row>
    <row r="45" spans="1:45" ht="26" customHeight="1">
      <c r="A45" s="21" t="s">
        <v>528</v>
      </c>
      <c r="B45" s="22" t="s">
        <v>529</v>
      </c>
      <c r="C45" s="23">
        <v>16</v>
      </c>
      <c r="D45" s="23" t="s">
        <v>341</v>
      </c>
      <c r="E45" s="24">
        <v>6.5</v>
      </c>
      <c r="F45" s="24">
        <v>3.25</v>
      </c>
      <c r="G45" s="24">
        <v>3.09</v>
      </c>
      <c r="H45" s="24">
        <v>2.93</v>
      </c>
      <c r="I45" s="50">
        <f t="shared" si="17"/>
        <v>3.25</v>
      </c>
      <c r="J45" s="50">
        <f t="shared" si="18"/>
        <v>3.09</v>
      </c>
      <c r="K45" s="50">
        <f t="shared" si="19"/>
        <v>2.93</v>
      </c>
      <c r="L45" s="50">
        <f t="shared" si="9"/>
        <v>3.25</v>
      </c>
      <c r="M45" s="51" t="s">
        <v>35</v>
      </c>
      <c r="N45" s="52">
        <f t="shared" si="26"/>
        <v>0</v>
      </c>
      <c r="O45" s="352"/>
      <c r="P45" s="352"/>
      <c r="Q45" s="352"/>
      <c r="R45" s="352"/>
      <c r="S45" s="88"/>
      <c r="T45" s="89">
        <f t="shared" si="28"/>
        <v>0</v>
      </c>
      <c r="U45" s="89">
        <f t="shared" si="29"/>
        <v>0</v>
      </c>
      <c r="V45" s="353"/>
      <c r="W45" s="353"/>
      <c r="X45" s="353"/>
      <c r="Y45" s="353"/>
      <c r="Z45" s="88"/>
      <c r="AA45" s="89">
        <f t="shared" si="20"/>
        <v>0</v>
      </c>
      <c r="AB45" s="89">
        <f t="shared" si="3"/>
        <v>0</v>
      </c>
      <c r="AC45" s="352"/>
      <c r="AD45" s="352"/>
      <c r="AE45" s="352"/>
      <c r="AF45" s="352"/>
      <c r="AG45" s="88"/>
      <c r="AH45" s="89">
        <f t="shared" si="21"/>
        <v>0</v>
      </c>
      <c r="AI45" s="89">
        <f t="shared" si="4"/>
        <v>0</v>
      </c>
      <c r="AJ45" s="353"/>
      <c r="AK45" s="353"/>
      <c r="AL45" s="353"/>
      <c r="AM45" s="353"/>
      <c r="AN45" s="90"/>
      <c r="AO45" s="142">
        <f t="shared" si="22"/>
        <v>0</v>
      </c>
      <c r="AP45" s="142">
        <f t="shared" si="5"/>
        <v>0</v>
      </c>
      <c r="AQ45" s="91">
        <f t="shared" si="27"/>
        <v>0</v>
      </c>
      <c r="AR45" s="147">
        <f t="shared" si="30"/>
        <v>0</v>
      </c>
      <c r="AS45" s="147">
        <f t="shared" si="31"/>
        <v>0</v>
      </c>
    </row>
    <row r="46" spans="1:45" ht="26" customHeight="1">
      <c r="A46" s="17" t="s">
        <v>530</v>
      </c>
      <c r="B46" s="18" t="s">
        <v>531</v>
      </c>
      <c r="C46" s="19">
        <v>16</v>
      </c>
      <c r="D46" s="19" t="s">
        <v>341</v>
      </c>
      <c r="E46" s="20">
        <v>7.95</v>
      </c>
      <c r="F46" s="20">
        <v>3.98</v>
      </c>
      <c r="G46" s="20">
        <v>3.78</v>
      </c>
      <c r="H46" s="20">
        <v>3.58</v>
      </c>
      <c r="I46" s="50">
        <f t="shared" si="17"/>
        <v>3.98</v>
      </c>
      <c r="J46" s="50">
        <f t="shared" si="18"/>
        <v>3.78</v>
      </c>
      <c r="K46" s="50">
        <f t="shared" si="19"/>
        <v>3.58</v>
      </c>
      <c r="L46" s="50">
        <f t="shared" si="9"/>
        <v>3.98</v>
      </c>
      <c r="M46" s="51" t="s">
        <v>35</v>
      </c>
      <c r="N46" s="52">
        <f t="shared" si="26"/>
        <v>0</v>
      </c>
      <c r="O46" s="352"/>
      <c r="P46" s="352"/>
      <c r="Q46" s="352"/>
      <c r="R46" s="352"/>
      <c r="S46" s="88"/>
      <c r="T46" s="89">
        <f t="shared" si="28"/>
        <v>0</v>
      </c>
      <c r="U46" s="89">
        <f t="shared" si="29"/>
        <v>0</v>
      </c>
      <c r="V46" s="353"/>
      <c r="W46" s="353"/>
      <c r="X46" s="353"/>
      <c r="Y46" s="353"/>
      <c r="Z46" s="88"/>
      <c r="AA46" s="89">
        <f t="shared" si="20"/>
        <v>0</v>
      </c>
      <c r="AB46" s="89">
        <f t="shared" si="3"/>
        <v>0</v>
      </c>
      <c r="AC46" s="352"/>
      <c r="AD46" s="352"/>
      <c r="AE46" s="352"/>
      <c r="AF46" s="352"/>
      <c r="AG46" s="88"/>
      <c r="AH46" s="89">
        <f t="shared" si="21"/>
        <v>0</v>
      </c>
      <c r="AI46" s="89">
        <f t="shared" si="4"/>
        <v>0</v>
      </c>
      <c r="AJ46" s="353"/>
      <c r="AK46" s="353"/>
      <c r="AL46" s="353"/>
      <c r="AM46" s="353"/>
      <c r="AN46" s="90"/>
      <c r="AO46" s="142">
        <f t="shared" si="22"/>
        <v>0</v>
      </c>
      <c r="AP46" s="142">
        <f t="shared" si="5"/>
        <v>0</v>
      </c>
      <c r="AQ46" s="91">
        <f t="shared" si="27"/>
        <v>0</v>
      </c>
      <c r="AR46" s="147">
        <f t="shared" si="30"/>
        <v>0</v>
      </c>
      <c r="AS46" s="147">
        <f t="shared" si="31"/>
        <v>0</v>
      </c>
    </row>
    <row r="47" spans="1:45" ht="26" customHeight="1">
      <c r="A47" s="21" t="s">
        <v>532</v>
      </c>
      <c r="B47" s="22" t="s">
        <v>533</v>
      </c>
      <c r="C47" s="23">
        <v>25</v>
      </c>
      <c r="D47" s="23" t="s">
        <v>515</v>
      </c>
      <c r="E47" s="24">
        <v>8.5</v>
      </c>
      <c r="F47" s="24">
        <v>4.25</v>
      </c>
      <c r="G47" s="24">
        <v>4.04</v>
      </c>
      <c r="H47" s="24">
        <v>3.83</v>
      </c>
      <c r="I47" s="50">
        <f t="shared" si="17"/>
        <v>4.25</v>
      </c>
      <c r="J47" s="50">
        <f t="shared" si="18"/>
        <v>4.04</v>
      </c>
      <c r="K47" s="50">
        <f t="shared" si="19"/>
        <v>3.83</v>
      </c>
      <c r="L47" s="50">
        <f t="shared" si="9"/>
        <v>4.25</v>
      </c>
      <c r="M47" s="51" t="s">
        <v>35</v>
      </c>
      <c r="N47" s="52">
        <f t="shared" si="26"/>
        <v>0</v>
      </c>
      <c r="O47" s="352"/>
      <c r="P47" s="352"/>
      <c r="Q47" s="352"/>
      <c r="R47" s="352"/>
      <c r="S47" s="88"/>
      <c r="T47" s="89">
        <f t="shared" si="28"/>
        <v>0</v>
      </c>
      <c r="U47" s="89">
        <f t="shared" si="29"/>
        <v>0</v>
      </c>
      <c r="V47" s="353"/>
      <c r="W47" s="353"/>
      <c r="X47" s="353"/>
      <c r="Y47" s="353"/>
      <c r="Z47" s="88"/>
      <c r="AA47" s="89">
        <f t="shared" si="20"/>
        <v>0</v>
      </c>
      <c r="AB47" s="89">
        <f t="shared" si="3"/>
        <v>0</v>
      </c>
      <c r="AC47" s="352"/>
      <c r="AD47" s="352"/>
      <c r="AE47" s="352"/>
      <c r="AF47" s="352"/>
      <c r="AG47" s="88"/>
      <c r="AH47" s="89">
        <f t="shared" si="21"/>
        <v>0</v>
      </c>
      <c r="AI47" s="89">
        <f t="shared" si="4"/>
        <v>0</v>
      </c>
      <c r="AJ47" s="353"/>
      <c r="AK47" s="353"/>
      <c r="AL47" s="353"/>
      <c r="AM47" s="353"/>
      <c r="AN47" s="90"/>
      <c r="AO47" s="142">
        <f t="shared" si="22"/>
        <v>0</v>
      </c>
      <c r="AP47" s="142">
        <f t="shared" si="5"/>
        <v>0</v>
      </c>
      <c r="AQ47" s="91">
        <f t="shared" si="27"/>
        <v>0</v>
      </c>
      <c r="AR47" s="147">
        <f t="shared" si="30"/>
        <v>0</v>
      </c>
      <c r="AS47" s="147">
        <f t="shared" si="31"/>
        <v>0</v>
      </c>
    </row>
    <row r="48" spans="1:45" ht="26" customHeight="1">
      <c r="A48" s="17" t="s">
        <v>534</v>
      </c>
      <c r="B48" s="18" t="s">
        <v>535</v>
      </c>
      <c r="C48" s="19">
        <v>25</v>
      </c>
      <c r="D48" s="19" t="s">
        <v>515</v>
      </c>
      <c r="E48" s="20">
        <v>8.5</v>
      </c>
      <c r="F48" s="20">
        <v>4.25</v>
      </c>
      <c r="G48" s="20">
        <v>4.04</v>
      </c>
      <c r="H48" s="20">
        <v>3.83</v>
      </c>
      <c r="I48" s="50">
        <f t="shared" si="17"/>
        <v>4.25</v>
      </c>
      <c r="J48" s="50">
        <f t="shared" si="18"/>
        <v>4.04</v>
      </c>
      <c r="K48" s="50">
        <f t="shared" si="19"/>
        <v>3.83</v>
      </c>
      <c r="L48" s="50">
        <f t="shared" si="9"/>
        <v>4.25</v>
      </c>
      <c r="M48" s="51" t="s">
        <v>32</v>
      </c>
      <c r="N48" s="52">
        <f t="shared" si="26"/>
        <v>0</v>
      </c>
      <c r="O48" s="352"/>
      <c r="P48" s="352"/>
      <c r="Q48" s="352"/>
      <c r="R48" s="352"/>
      <c r="S48" s="88"/>
      <c r="T48" s="89">
        <f t="shared" si="28"/>
        <v>0</v>
      </c>
      <c r="U48" s="89">
        <f t="shared" si="29"/>
        <v>0</v>
      </c>
      <c r="V48" s="353"/>
      <c r="W48" s="353"/>
      <c r="X48" s="353"/>
      <c r="Y48" s="353"/>
      <c r="Z48" s="88"/>
      <c r="AA48" s="89">
        <f t="shared" si="20"/>
        <v>0</v>
      </c>
      <c r="AB48" s="89">
        <f t="shared" si="3"/>
        <v>0</v>
      </c>
      <c r="AC48" s="352"/>
      <c r="AD48" s="352"/>
      <c r="AE48" s="352"/>
      <c r="AF48" s="352"/>
      <c r="AG48" s="88"/>
      <c r="AH48" s="89">
        <f t="shared" si="21"/>
        <v>0</v>
      </c>
      <c r="AI48" s="89">
        <f t="shared" si="4"/>
        <v>0</v>
      </c>
      <c r="AJ48" s="353"/>
      <c r="AK48" s="353"/>
      <c r="AL48" s="353"/>
      <c r="AM48" s="353"/>
      <c r="AN48" s="90"/>
      <c r="AO48" s="142">
        <f t="shared" si="22"/>
        <v>0</v>
      </c>
      <c r="AP48" s="142">
        <f t="shared" si="5"/>
        <v>0</v>
      </c>
      <c r="AQ48" s="91">
        <f t="shared" si="27"/>
        <v>0</v>
      </c>
      <c r="AR48" s="147">
        <f t="shared" si="30"/>
        <v>0</v>
      </c>
      <c r="AS48" s="147">
        <f t="shared" si="31"/>
        <v>0</v>
      </c>
    </row>
    <row r="49" spans="1:45" ht="26" customHeight="1">
      <c r="A49" s="21" t="s">
        <v>536</v>
      </c>
      <c r="B49" s="22" t="s">
        <v>537</v>
      </c>
      <c r="C49" s="23">
        <v>25</v>
      </c>
      <c r="D49" s="23" t="s">
        <v>515</v>
      </c>
      <c r="E49" s="24">
        <v>8.5</v>
      </c>
      <c r="F49" s="24">
        <v>4.25</v>
      </c>
      <c r="G49" s="24">
        <v>4.04</v>
      </c>
      <c r="H49" s="24">
        <v>3.83</v>
      </c>
      <c r="I49" s="50">
        <f t="shared" si="17"/>
        <v>4.25</v>
      </c>
      <c r="J49" s="50">
        <f t="shared" si="18"/>
        <v>4.04</v>
      </c>
      <c r="K49" s="50">
        <f t="shared" si="19"/>
        <v>3.83</v>
      </c>
      <c r="L49" s="50">
        <f t="shared" si="9"/>
        <v>4.25</v>
      </c>
      <c r="M49" s="51" t="s">
        <v>35</v>
      </c>
      <c r="N49" s="52">
        <f t="shared" si="26"/>
        <v>0</v>
      </c>
      <c r="O49" s="352"/>
      <c r="P49" s="352"/>
      <c r="Q49" s="352"/>
      <c r="R49" s="352"/>
      <c r="S49" s="88"/>
      <c r="T49" s="89">
        <f t="shared" si="28"/>
        <v>0</v>
      </c>
      <c r="U49" s="89">
        <f t="shared" si="29"/>
        <v>0</v>
      </c>
      <c r="V49" s="353"/>
      <c r="W49" s="353"/>
      <c r="X49" s="353"/>
      <c r="Y49" s="353"/>
      <c r="Z49" s="88"/>
      <c r="AA49" s="89">
        <f t="shared" si="20"/>
        <v>0</v>
      </c>
      <c r="AB49" s="89">
        <f t="shared" si="3"/>
        <v>0</v>
      </c>
      <c r="AC49" s="352"/>
      <c r="AD49" s="352"/>
      <c r="AE49" s="352"/>
      <c r="AF49" s="352"/>
      <c r="AG49" s="88"/>
      <c r="AH49" s="89">
        <f t="shared" si="21"/>
        <v>0</v>
      </c>
      <c r="AI49" s="89">
        <f t="shared" si="4"/>
        <v>0</v>
      </c>
      <c r="AJ49" s="353"/>
      <c r="AK49" s="353"/>
      <c r="AL49" s="353"/>
      <c r="AM49" s="353"/>
      <c r="AN49" s="90"/>
      <c r="AO49" s="142">
        <f t="shared" si="22"/>
        <v>0</v>
      </c>
      <c r="AP49" s="142">
        <f t="shared" si="5"/>
        <v>0</v>
      </c>
      <c r="AQ49" s="91">
        <f t="shared" si="27"/>
        <v>0</v>
      </c>
      <c r="AR49" s="147">
        <f t="shared" si="30"/>
        <v>0</v>
      </c>
      <c r="AS49" s="147">
        <f t="shared" si="31"/>
        <v>0</v>
      </c>
    </row>
    <row r="50" spans="1:45" ht="26" customHeight="1">
      <c r="A50" s="17" t="s">
        <v>538</v>
      </c>
      <c r="B50" s="18" t="s">
        <v>539</v>
      </c>
      <c r="C50" s="19">
        <v>1</v>
      </c>
      <c r="D50" s="19" t="s">
        <v>540</v>
      </c>
      <c r="E50" s="20">
        <v>15.95</v>
      </c>
      <c r="F50" s="20">
        <v>8.77</v>
      </c>
      <c r="G50" s="20">
        <v>8.33</v>
      </c>
      <c r="H50" s="20">
        <v>7.9</v>
      </c>
      <c r="I50" s="50">
        <f t="shared" si="17"/>
        <v>8.77</v>
      </c>
      <c r="J50" s="50">
        <f t="shared" si="18"/>
        <v>8.33</v>
      </c>
      <c r="K50" s="50">
        <f t="shared" si="19"/>
        <v>7.9</v>
      </c>
      <c r="L50" s="50">
        <f t="shared" si="9"/>
        <v>8.77</v>
      </c>
      <c r="M50" s="366" t="s">
        <v>38</v>
      </c>
      <c r="N50" s="52">
        <f t="shared" si="26"/>
        <v>0</v>
      </c>
      <c r="O50" s="352"/>
      <c r="P50" s="352"/>
      <c r="Q50" s="352"/>
      <c r="R50" s="352"/>
      <c r="S50" s="88"/>
      <c r="T50" s="89">
        <f t="shared" si="28"/>
        <v>0</v>
      </c>
      <c r="U50" s="89">
        <f t="shared" si="29"/>
        <v>0</v>
      </c>
      <c r="V50" s="353"/>
      <c r="W50" s="353"/>
      <c r="X50" s="353"/>
      <c r="Y50" s="353"/>
      <c r="Z50" s="88"/>
      <c r="AA50" s="89">
        <f t="shared" si="20"/>
        <v>0</v>
      </c>
      <c r="AB50" s="89">
        <f t="shared" si="3"/>
        <v>0</v>
      </c>
      <c r="AC50" s="352"/>
      <c r="AD50" s="352"/>
      <c r="AE50" s="352"/>
      <c r="AF50" s="352"/>
      <c r="AG50" s="88"/>
      <c r="AH50" s="89">
        <f t="shared" si="21"/>
        <v>0</v>
      </c>
      <c r="AI50" s="89">
        <f t="shared" si="4"/>
        <v>0</v>
      </c>
      <c r="AJ50" s="353"/>
      <c r="AK50" s="353"/>
      <c r="AL50" s="353"/>
      <c r="AM50" s="353"/>
      <c r="AN50" s="90"/>
      <c r="AO50" s="142">
        <f t="shared" si="22"/>
        <v>0</v>
      </c>
      <c r="AP50" s="142">
        <f t="shared" si="5"/>
        <v>0</v>
      </c>
      <c r="AQ50" s="91">
        <f t="shared" si="27"/>
        <v>0</v>
      </c>
      <c r="AR50" s="147">
        <f t="shared" si="30"/>
        <v>0</v>
      </c>
      <c r="AS50" s="147">
        <f t="shared" si="31"/>
        <v>0</v>
      </c>
    </row>
    <row r="51" spans="1:45" ht="26" customHeight="1">
      <c r="A51" s="21" t="s">
        <v>541</v>
      </c>
      <c r="B51" s="22" t="s">
        <v>542</v>
      </c>
      <c r="C51" s="23">
        <v>1</v>
      </c>
      <c r="D51" s="23" t="s">
        <v>378</v>
      </c>
      <c r="E51" s="24">
        <v>29.5</v>
      </c>
      <c r="F51" s="24">
        <v>14.75</v>
      </c>
      <c r="G51" s="24">
        <v>14.01</v>
      </c>
      <c r="H51" s="24">
        <v>13.28</v>
      </c>
      <c r="I51" s="50">
        <f t="shared" si="17"/>
        <v>14.75</v>
      </c>
      <c r="J51" s="50">
        <f t="shared" si="18"/>
        <v>14.01</v>
      </c>
      <c r="K51" s="50">
        <f t="shared" si="19"/>
        <v>13.28</v>
      </c>
      <c r="L51" s="50">
        <f t="shared" si="9"/>
        <v>14.75</v>
      </c>
      <c r="M51" s="474"/>
      <c r="N51" s="52">
        <f t="shared" si="26"/>
        <v>0</v>
      </c>
      <c r="O51" s="352"/>
      <c r="P51" s="352"/>
      <c r="Q51" s="352"/>
      <c r="R51" s="352"/>
      <c r="S51" s="88"/>
      <c r="T51" s="89">
        <f t="shared" si="28"/>
        <v>0</v>
      </c>
      <c r="U51" s="89">
        <f t="shared" si="29"/>
        <v>0</v>
      </c>
      <c r="V51" s="353"/>
      <c r="W51" s="353"/>
      <c r="X51" s="353"/>
      <c r="Y51" s="353"/>
      <c r="Z51" s="88"/>
      <c r="AA51" s="89">
        <f t="shared" si="20"/>
        <v>0</v>
      </c>
      <c r="AB51" s="89">
        <f t="shared" si="3"/>
        <v>0</v>
      </c>
      <c r="AC51" s="352"/>
      <c r="AD51" s="352"/>
      <c r="AE51" s="352"/>
      <c r="AF51" s="352"/>
      <c r="AG51" s="88"/>
      <c r="AH51" s="89">
        <f t="shared" si="21"/>
        <v>0</v>
      </c>
      <c r="AI51" s="89">
        <f t="shared" si="4"/>
        <v>0</v>
      </c>
      <c r="AJ51" s="353"/>
      <c r="AK51" s="353"/>
      <c r="AL51" s="353"/>
      <c r="AM51" s="353"/>
      <c r="AN51" s="90"/>
      <c r="AO51" s="142">
        <f t="shared" si="22"/>
        <v>0</v>
      </c>
      <c r="AP51" s="142">
        <f t="shared" si="5"/>
        <v>0</v>
      </c>
      <c r="AQ51" s="91">
        <f t="shared" ref="AQ51:AQ91" si="32">AS51</f>
        <v>0</v>
      </c>
      <c r="AR51" s="147">
        <f t="shared" si="30"/>
        <v>0</v>
      </c>
      <c r="AS51" s="147">
        <f t="shared" si="31"/>
        <v>0</v>
      </c>
    </row>
    <row r="52" spans="1:45" ht="26" customHeight="1">
      <c r="A52" s="12"/>
      <c r="B52" s="7" t="s">
        <v>543</v>
      </c>
      <c r="C52" s="13"/>
      <c r="D52" s="14"/>
      <c r="E52" s="15"/>
      <c r="F52" s="15"/>
      <c r="G52" s="15"/>
      <c r="H52" s="15"/>
      <c r="I52" s="49"/>
      <c r="J52" s="49"/>
      <c r="K52" s="49"/>
      <c r="L52" s="50">
        <f t="shared" si="9"/>
        <v>0</v>
      </c>
      <c r="M52" s="9"/>
      <c r="N52" s="9"/>
      <c r="O52" s="365"/>
      <c r="P52" s="365"/>
      <c r="Q52" s="365"/>
      <c r="R52" s="365"/>
      <c r="S52" s="240"/>
      <c r="T52" s="85"/>
      <c r="U52" s="85"/>
      <c r="V52" s="365"/>
      <c r="W52" s="365"/>
      <c r="X52" s="365"/>
      <c r="Y52" s="365"/>
      <c r="Z52" s="240"/>
      <c r="AA52" s="85"/>
      <c r="AB52" s="85"/>
      <c r="AC52" s="365"/>
      <c r="AD52" s="365"/>
      <c r="AE52" s="365"/>
      <c r="AF52" s="365"/>
      <c r="AG52" s="240"/>
      <c r="AH52" s="85"/>
      <c r="AI52" s="85"/>
      <c r="AJ52" s="365"/>
      <c r="AK52" s="365"/>
      <c r="AL52" s="365"/>
      <c r="AM52" s="365"/>
      <c r="AN52" s="240"/>
      <c r="AO52" s="85"/>
      <c r="AP52" s="85"/>
      <c r="AQ52" s="241"/>
      <c r="AR52" s="85"/>
      <c r="AS52" s="146"/>
    </row>
    <row r="53" spans="1:45" ht="26" customHeight="1">
      <c r="A53" s="21" t="s">
        <v>544</v>
      </c>
      <c r="B53" s="22" t="s">
        <v>545</v>
      </c>
      <c r="C53" s="23">
        <v>1</v>
      </c>
      <c r="D53" s="23" t="s">
        <v>546</v>
      </c>
      <c r="E53" s="24">
        <v>7.95</v>
      </c>
      <c r="F53" s="24">
        <v>3.98</v>
      </c>
      <c r="G53" s="24">
        <v>3.78</v>
      </c>
      <c r="H53" s="24">
        <v>3.58</v>
      </c>
      <c r="I53" s="50">
        <f t="shared" si="17"/>
        <v>3.98</v>
      </c>
      <c r="J53" s="50">
        <f t="shared" si="18"/>
        <v>3.78</v>
      </c>
      <c r="K53" s="50">
        <f t="shared" si="19"/>
        <v>3.58</v>
      </c>
      <c r="L53" s="50">
        <f t="shared" si="9"/>
        <v>3.98</v>
      </c>
      <c r="M53" s="47" t="s">
        <v>38</v>
      </c>
      <c r="N53" s="52">
        <f t="shared" ref="N53:N92" si="33">IF(M53="CARDED (+10¢)",0.1,0)</f>
        <v>0</v>
      </c>
      <c r="O53" s="352"/>
      <c r="P53" s="352"/>
      <c r="Q53" s="352"/>
      <c r="R53" s="352"/>
      <c r="S53" s="88"/>
      <c r="T53" s="89">
        <f t="shared" si="28"/>
        <v>0</v>
      </c>
      <c r="U53" s="89">
        <f t="shared" si="29"/>
        <v>0</v>
      </c>
      <c r="V53" s="353"/>
      <c r="W53" s="353"/>
      <c r="X53" s="353"/>
      <c r="Y53" s="353"/>
      <c r="Z53" s="88"/>
      <c r="AA53" s="89">
        <f t="shared" si="20"/>
        <v>0</v>
      </c>
      <c r="AB53" s="89">
        <f t="shared" si="3"/>
        <v>0</v>
      </c>
      <c r="AC53" s="352"/>
      <c r="AD53" s="352"/>
      <c r="AE53" s="352"/>
      <c r="AF53" s="352"/>
      <c r="AG53" s="88"/>
      <c r="AH53" s="89">
        <f t="shared" si="21"/>
        <v>0</v>
      </c>
      <c r="AI53" s="89">
        <f t="shared" si="4"/>
        <v>0</v>
      </c>
      <c r="AJ53" s="353"/>
      <c r="AK53" s="353"/>
      <c r="AL53" s="353"/>
      <c r="AM53" s="353"/>
      <c r="AN53" s="90"/>
      <c r="AO53" s="142">
        <f t="shared" si="22"/>
        <v>0</v>
      </c>
      <c r="AP53" s="142">
        <f t="shared" si="5"/>
        <v>0</v>
      </c>
      <c r="AQ53" s="91">
        <f t="shared" si="32"/>
        <v>0</v>
      </c>
      <c r="AR53" s="147">
        <f t="shared" si="30"/>
        <v>0</v>
      </c>
      <c r="AS53" s="147">
        <f t="shared" si="31"/>
        <v>0</v>
      </c>
    </row>
    <row r="54" spans="1:45" ht="26" customHeight="1">
      <c r="A54" s="17" t="s">
        <v>547</v>
      </c>
      <c r="B54" s="18" t="s">
        <v>548</v>
      </c>
      <c r="C54" s="19">
        <v>16</v>
      </c>
      <c r="D54" s="19" t="s">
        <v>341</v>
      </c>
      <c r="E54" s="20">
        <v>6.5</v>
      </c>
      <c r="F54" s="20">
        <v>3.25</v>
      </c>
      <c r="G54" s="20">
        <v>3.09</v>
      </c>
      <c r="H54" s="20">
        <v>2.93</v>
      </c>
      <c r="I54" s="50">
        <f t="shared" si="17"/>
        <v>3.25</v>
      </c>
      <c r="J54" s="50">
        <f t="shared" si="18"/>
        <v>3.09</v>
      </c>
      <c r="K54" s="50">
        <f t="shared" si="19"/>
        <v>2.93</v>
      </c>
      <c r="L54" s="50">
        <f t="shared" si="9"/>
        <v>3.25</v>
      </c>
      <c r="M54" s="51" t="s">
        <v>35</v>
      </c>
      <c r="N54" s="52">
        <f t="shared" si="33"/>
        <v>0</v>
      </c>
      <c r="O54" s="352"/>
      <c r="P54" s="352"/>
      <c r="Q54" s="352"/>
      <c r="R54" s="352"/>
      <c r="S54" s="88"/>
      <c r="T54" s="89">
        <f t="shared" si="28"/>
        <v>0</v>
      </c>
      <c r="U54" s="89">
        <f t="shared" si="29"/>
        <v>0</v>
      </c>
      <c r="V54" s="353"/>
      <c r="W54" s="353"/>
      <c r="X54" s="353"/>
      <c r="Y54" s="353"/>
      <c r="Z54" s="88"/>
      <c r="AA54" s="89">
        <f t="shared" si="20"/>
        <v>0</v>
      </c>
      <c r="AB54" s="89">
        <f t="shared" si="3"/>
        <v>0</v>
      </c>
      <c r="AC54" s="352"/>
      <c r="AD54" s="352"/>
      <c r="AE54" s="352"/>
      <c r="AF54" s="352"/>
      <c r="AG54" s="88"/>
      <c r="AH54" s="89">
        <f t="shared" si="21"/>
        <v>0</v>
      </c>
      <c r="AI54" s="89">
        <f t="shared" si="4"/>
        <v>0</v>
      </c>
      <c r="AJ54" s="353"/>
      <c r="AK54" s="353"/>
      <c r="AL54" s="353"/>
      <c r="AM54" s="353"/>
      <c r="AN54" s="90"/>
      <c r="AO54" s="142">
        <f t="shared" si="22"/>
        <v>0</v>
      </c>
      <c r="AP54" s="142">
        <f t="shared" si="5"/>
        <v>0</v>
      </c>
      <c r="AQ54" s="91">
        <f t="shared" si="32"/>
        <v>0</v>
      </c>
      <c r="AR54" s="147">
        <f t="shared" si="30"/>
        <v>0</v>
      </c>
      <c r="AS54" s="147">
        <f t="shared" si="31"/>
        <v>0</v>
      </c>
    </row>
    <row r="55" spans="1:45" ht="26" customHeight="1">
      <c r="A55" s="21" t="s">
        <v>549</v>
      </c>
      <c r="B55" s="22" t="s">
        <v>550</v>
      </c>
      <c r="C55" s="23">
        <v>1</v>
      </c>
      <c r="D55" s="23" t="s">
        <v>546</v>
      </c>
      <c r="E55" s="24">
        <v>7.95</v>
      </c>
      <c r="F55" s="24">
        <v>3.98</v>
      </c>
      <c r="G55" s="24">
        <v>3.78</v>
      </c>
      <c r="H55" s="24">
        <v>3.58</v>
      </c>
      <c r="I55" s="50">
        <f t="shared" si="17"/>
        <v>3.98</v>
      </c>
      <c r="J55" s="50">
        <f t="shared" si="18"/>
        <v>3.78</v>
      </c>
      <c r="K55" s="50">
        <f t="shared" si="19"/>
        <v>3.58</v>
      </c>
      <c r="L55" s="50">
        <f t="shared" si="9"/>
        <v>3.98</v>
      </c>
      <c r="M55" s="47" t="s">
        <v>38</v>
      </c>
      <c r="N55" s="52">
        <f t="shared" si="33"/>
        <v>0</v>
      </c>
      <c r="O55" s="352"/>
      <c r="P55" s="352"/>
      <c r="Q55" s="352"/>
      <c r="R55" s="352"/>
      <c r="S55" s="88"/>
      <c r="T55" s="89">
        <f t="shared" si="28"/>
        <v>0</v>
      </c>
      <c r="U55" s="89">
        <f t="shared" si="29"/>
        <v>0</v>
      </c>
      <c r="V55" s="353"/>
      <c r="W55" s="353"/>
      <c r="X55" s="353"/>
      <c r="Y55" s="353"/>
      <c r="Z55" s="88"/>
      <c r="AA55" s="89">
        <f t="shared" si="20"/>
        <v>0</v>
      </c>
      <c r="AB55" s="89">
        <f t="shared" si="3"/>
        <v>0</v>
      </c>
      <c r="AC55" s="352"/>
      <c r="AD55" s="352"/>
      <c r="AE55" s="352"/>
      <c r="AF55" s="352"/>
      <c r="AG55" s="88"/>
      <c r="AH55" s="89">
        <f t="shared" si="21"/>
        <v>0</v>
      </c>
      <c r="AI55" s="89">
        <f t="shared" si="4"/>
        <v>0</v>
      </c>
      <c r="AJ55" s="353"/>
      <c r="AK55" s="353"/>
      <c r="AL55" s="353"/>
      <c r="AM55" s="353"/>
      <c r="AN55" s="90"/>
      <c r="AO55" s="142">
        <f t="shared" si="22"/>
        <v>0</v>
      </c>
      <c r="AP55" s="142">
        <f t="shared" si="5"/>
        <v>0</v>
      </c>
      <c r="AQ55" s="91">
        <f t="shared" si="32"/>
        <v>0</v>
      </c>
      <c r="AR55" s="147">
        <f t="shared" si="30"/>
        <v>0</v>
      </c>
      <c r="AS55" s="147">
        <f t="shared" si="31"/>
        <v>0</v>
      </c>
    </row>
    <row r="56" spans="1:45" ht="26" customHeight="1">
      <c r="A56" s="17" t="s">
        <v>551</v>
      </c>
      <c r="B56" s="18" t="s">
        <v>552</v>
      </c>
      <c r="C56" s="19">
        <v>16</v>
      </c>
      <c r="D56" s="19" t="s">
        <v>341</v>
      </c>
      <c r="E56" s="20">
        <v>5.5</v>
      </c>
      <c r="F56" s="20">
        <v>2.75</v>
      </c>
      <c r="G56" s="20">
        <v>2.61</v>
      </c>
      <c r="H56" s="20">
        <v>2.48</v>
      </c>
      <c r="I56" s="50">
        <f t="shared" si="17"/>
        <v>2.75</v>
      </c>
      <c r="J56" s="50">
        <f t="shared" si="18"/>
        <v>2.61</v>
      </c>
      <c r="K56" s="50">
        <f t="shared" si="19"/>
        <v>2.48</v>
      </c>
      <c r="L56" s="50">
        <f t="shared" si="9"/>
        <v>2.75</v>
      </c>
      <c r="M56" s="51" t="s">
        <v>35</v>
      </c>
      <c r="N56" s="52">
        <f t="shared" si="33"/>
        <v>0</v>
      </c>
      <c r="O56" s="352"/>
      <c r="P56" s="352"/>
      <c r="Q56" s="352"/>
      <c r="R56" s="352"/>
      <c r="S56" s="88"/>
      <c r="T56" s="89">
        <f t="shared" si="28"/>
        <v>0</v>
      </c>
      <c r="U56" s="89">
        <f t="shared" si="29"/>
        <v>0</v>
      </c>
      <c r="V56" s="353"/>
      <c r="W56" s="353"/>
      <c r="X56" s="353"/>
      <c r="Y56" s="353"/>
      <c r="Z56" s="88"/>
      <c r="AA56" s="89">
        <f t="shared" si="20"/>
        <v>0</v>
      </c>
      <c r="AB56" s="89">
        <f t="shared" si="3"/>
        <v>0</v>
      </c>
      <c r="AC56" s="352"/>
      <c r="AD56" s="352"/>
      <c r="AE56" s="352"/>
      <c r="AF56" s="352"/>
      <c r="AG56" s="88"/>
      <c r="AH56" s="89">
        <f t="shared" si="21"/>
        <v>0</v>
      </c>
      <c r="AI56" s="89">
        <f t="shared" si="4"/>
        <v>0</v>
      </c>
      <c r="AJ56" s="353"/>
      <c r="AK56" s="353"/>
      <c r="AL56" s="353"/>
      <c r="AM56" s="353"/>
      <c r="AN56" s="90"/>
      <c r="AO56" s="142">
        <f t="shared" si="22"/>
        <v>0</v>
      </c>
      <c r="AP56" s="142">
        <f t="shared" si="5"/>
        <v>0</v>
      </c>
      <c r="AQ56" s="91">
        <f t="shared" si="32"/>
        <v>0</v>
      </c>
      <c r="AR56" s="147">
        <f t="shared" si="30"/>
        <v>0</v>
      </c>
      <c r="AS56" s="147">
        <f t="shared" si="31"/>
        <v>0</v>
      </c>
    </row>
    <row r="57" spans="1:45" ht="26" customHeight="1">
      <c r="A57" s="21" t="s">
        <v>553</v>
      </c>
      <c r="B57" s="22" t="s">
        <v>554</v>
      </c>
      <c r="C57" s="23">
        <v>12</v>
      </c>
      <c r="D57" s="23" t="s">
        <v>341</v>
      </c>
      <c r="E57" s="24">
        <v>7.5</v>
      </c>
      <c r="F57" s="24">
        <v>3.75</v>
      </c>
      <c r="G57" s="24">
        <v>3.56</v>
      </c>
      <c r="H57" s="24">
        <v>3.38</v>
      </c>
      <c r="I57" s="50">
        <f t="shared" si="17"/>
        <v>3.75</v>
      </c>
      <c r="J57" s="50">
        <f t="shared" si="18"/>
        <v>3.56</v>
      </c>
      <c r="K57" s="50">
        <f t="shared" si="19"/>
        <v>3.38</v>
      </c>
      <c r="L57" s="50">
        <f t="shared" si="9"/>
        <v>3.75</v>
      </c>
      <c r="M57" s="51" t="s">
        <v>35</v>
      </c>
      <c r="N57" s="52">
        <f t="shared" si="33"/>
        <v>0</v>
      </c>
      <c r="O57" s="352"/>
      <c r="P57" s="352"/>
      <c r="Q57" s="352"/>
      <c r="R57" s="352"/>
      <c r="S57" s="88"/>
      <c r="T57" s="89">
        <f t="shared" si="28"/>
        <v>0</v>
      </c>
      <c r="U57" s="89">
        <f t="shared" si="29"/>
        <v>0</v>
      </c>
      <c r="V57" s="353"/>
      <c r="W57" s="353"/>
      <c r="X57" s="353"/>
      <c r="Y57" s="353"/>
      <c r="Z57" s="88"/>
      <c r="AA57" s="89">
        <f t="shared" si="20"/>
        <v>0</v>
      </c>
      <c r="AB57" s="89">
        <f t="shared" si="3"/>
        <v>0</v>
      </c>
      <c r="AC57" s="352"/>
      <c r="AD57" s="352"/>
      <c r="AE57" s="352"/>
      <c r="AF57" s="352"/>
      <c r="AG57" s="88"/>
      <c r="AH57" s="89">
        <f t="shared" si="21"/>
        <v>0</v>
      </c>
      <c r="AI57" s="89">
        <f t="shared" si="4"/>
        <v>0</v>
      </c>
      <c r="AJ57" s="353"/>
      <c r="AK57" s="353"/>
      <c r="AL57" s="353"/>
      <c r="AM57" s="353"/>
      <c r="AN57" s="90"/>
      <c r="AO57" s="142">
        <f t="shared" si="22"/>
        <v>0</v>
      </c>
      <c r="AP57" s="142">
        <f t="shared" si="5"/>
        <v>0</v>
      </c>
      <c r="AQ57" s="91">
        <f t="shared" si="32"/>
        <v>0</v>
      </c>
      <c r="AR57" s="147">
        <f t="shared" si="30"/>
        <v>0</v>
      </c>
      <c r="AS57" s="147">
        <f t="shared" si="31"/>
        <v>0</v>
      </c>
    </row>
    <row r="58" spans="1:45" ht="26" customHeight="1">
      <c r="A58" s="17" t="s">
        <v>555</v>
      </c>
      <c r="B58" s="18" t="s">
        <v>556</v>
      </c>
      <c r="C58" s="19">
        <v>12</v>
      </c>
      <c r="D58" s="19" t="s">
        <v>341</v>
      </c>
      <c r="E58" s="20">
        <v>7.5</v>
      </c>
      <c r="F58" s="20">
        <v>3.75</v>
      </c>
      <c r="G58" s="20">
        <v>3.56</v>
      </c>
      <c r="H58" s="20">
        <v>3.38</v>
      </c>
      <c r="I58" s="50">
        <f t="shared" si="17"/>
        <v>3.75</v>
      </c>
      <c r="J58" s="50">
        <f t="shared" si="18"/>
        <v>3.56</v>
      </c>
      <c r="K58" s="50">
        <f t="shared" si="19"/>
        <v>3.38</v>
      </c>
      <c r="L58" s="50">
        <f t="shared" si="9"/>
        <v>3.75</v>
      </c>
      <c r="M58" s="51" t="s">
        <v>35</v>
      </c>
      <c r="N58" s="52">
        <f t="shared" si="33"/>
        <v>0</v>
      </c>
      <c r="O58" s="352"/>
      <c r="P58" s="352"/>
      <c r="Q58" s="352"/>
      <c r="R58" s="352"/>
      <c r="S58" s="88"/>
      <c r="T58" s="89">
        <f t="shared" si="28"/>
        <v>0</v>
      </c>
      <c r="U58" s="89">
        <f t="shared" si="29"/>
        <v>0</v>
      </c>
      <c r="V58" s="353"/>
      <c r="W58" s="353"/>
      <c r="X58" s="353"/>
      <c r="Y58" s="353"/>
      <c r="Z58" s="88"/>
      <c r="AA58" s="89">
        <f t="shared" si="20"/>
        <v>0</v>
      </c>
      <c r="AB58" s="89">
        <f t="shared" si="3"/>
        <v>0</v>
      </c>
      <c r="AC58" s="352"/>
      <c r="AD58" s="352"/>
      <c r="AE58" s="352"/>
      <c r="AF58" s="352"/>
      <c r="AG58" s="88"/>
      <c r="AH58" s="89">
        <f t="shared" si="21"/>
        <v>0</v>
      </c>
      <c r="AI58" s="89">
        <f t="shared" si="4"/>
        <v>0</v>
      </c>
      <c r="AJ58" s="353"/>
      <c r="AK58" s="353"/>
      <c r="AL58" s="353"/>
      <c r="AM58" s="353"/>
      <c r="AN58" s="90"/>
      <c r="AO58" s="142">
        <f t="shared" si="22"/>
        <v>0</v>
      </c>
      <c r="AP58" s="142">
        <f t="shared" si="5"/>
        <v>0</v>
      </c>
      <c r="AQ58" s="91">
        <f t="shared" si="32"/>
        <v>0</v>
      </c>
      <c r="AR58" s="147">
        <f t="shared" si="30"/>
        <v>0</v>
      </c>
      <c r="AS58" s="147">
        <f t="shared" si="31"/>
        <v>0</v>
      </c>
    </row>
    <row r="59" spans="1:45" ht="26" customHeight="1">
      <c r="A59" s="21" t="s">
        <v>557</v>
      </c>
      <c r="B59" s="22" t="s">
        <v>558</v>
      </c>
      <c r="C59" s="23">
        <v>12</v>
      </c>
      <c r="D59" s="23" t="s">
        <v>341</v>
      </c>
      <c r="E59" s="24">
        <v>7.5</v>
      </c>
      <c r="F59" s="24">
        <v>3.75</v>
      </c>
      <c r="G59" s="24">
        <v>3.56</v>
      </c>
      <c r="H59" s="24">
        <v>3.38</v>
      </c>
      <c r="I59" s="50">
        <f t="shared" si="17"/>
        <v>3.75</v>
      </c>
      <c r="J59" s="50">
        <f t="shared" si="18"/>
        <v>3.56</v>
      </c>
      <c r="K59" s="50">
        <f t="shared" si="19"/>
        <v>3.38</v>
      </c>
      <c r="L59" s="50">
        <f t="shared" si="9"/>
        <v>3.75</v>
      </c>
      <c r="M59" s="51" t="s">
        <v>35</v>
      </c>
      <c r="N59" s="52">
        <f t="shared" si="33"/>
        <v>0</v>
      </c>
      <c r="O59" s="352"/>
      <c r="P59" s="352"/>
      <c r="Q59" s="352"/>
      <c r="R59" s="352"/>
      <c r="S59" s="88"/>
      <c r="T59" s="89">
        <f t="shared" si="28"/>
        <v>0</v>
      </c>
      <c r="U59" s="89">
        <f t="shared" si="29"/>
        <v>0</v>
      </c>
      <c r="V59" s="353"/>
      <c r="W59" s="353"/>
      <c r="X59" s="353"/>
      <c r="Y59" s="353"/>
      <c r="Z59" s="88"/>
      <c r="AA59" s="89">
        <f t="shared" si="20"/>
        <v>0</v>
      </c>
      <c r="AB59" s="89">
        <f t="shared" si="3"/>
        <v>0</v>
      </c>
      <c r="AC59" s="352"/>
      <c r="AD59" s="352"/>
      <c r="AE59" s="352"/>
      <c r="AF59" s="352"/>
      <c r="AG59" s="88"/>
      <c r="AH59" s="89">
        <f t="shared" si="21"/>
        <v>0</v>
      </c>
      <c r="AI59" s="89">
        <f t="shared" si="4"/>
        <v>0</v>
      </c>
      <c r="AJ59" s="353"/>
      <c r="AK59" s="353"/>
      <c r="AL59" s="353"/>
      <c r="AM59" s="353"/>
      <c r="AN59" s="90"/>
      <c r="AO59" s="142">
        <f t="shared" si="22"/>
        <v>0</v>
      </c>
      <c r="AP59" s="142">
        <f t="shared" si="5"/>
        <v>0</v>
      </c>
      <c r="AQ59" s="91">
        <f t="shared" si="32"/>
        <v>0</v>
      </c>
      <c r="AR59" s="147">
        <f t="shared" si="30"/>
        <v>0</v>
      </c>
      <c r="AS59" s="147">
        <f t="shared" si="31"/>
        <v>0</v>
      </c>
    </row>
    <row r="60" spans="1:45" ht="26" customHeight="1">
      <c r="A60" s="17" t="s">
        <v>559</v>
      </c>
      <c r="B60" s="18" t="s">
        <v>560</v>
      </c>
      <c r="C60" s="19">
        <v>12</v>
      </c>
      <c r="D60" s="19" t="s">
        <v>341</v>
      </c>
      <c r="E60" s="20">
        <v>7.5</v>
      </c>
      <c r="F60" s="20">
        <v>3.75</v>
      </c>
      <c r="G60" s="20">
        <v>3.56</v>
      </c>
      <c r="H60" s="20">
        <v>3.38</v>
      </c>
      <c r="I60" s="50">
        <f t="shared" si="17"/>
        <v>3.75</v>
      </c>
      <c r="J60" s="50">
        <f t="shared" si="18"/>
        <v>3.56</v>
      </c>
      <c r="K60" s="50">
        <f t="shared" si="19"/>
        <v>3.38</v>
      </c>
      <c r="L60" s="50">
        <f t="shared" si="9"/>
        <v>3.75</v>
      </c>
      <c r="M60" s="51" t="s">
        <v>32</v>
      </c>
      <c r="N60" s="52">
        <f t="shared" si="33"/>
        <v>0</v>
      </c>
      <c r="O60" s="352"/>
      <c r="P60" s="352"/>
      <c r="Q60" s="352"/>
      <c r="R60" s="352"/>
      <c r="S60" s="88"/>
      <c r="T60" s="89">
        <f t="shared" si="28"/>
        <v>0</v>
      </c>
      <c r="U60" s="89">
        <f t="shared" si="29"/>
        <v>0</v>
      </c>
      <c r="V60" s="353"/>
      <c r="W60" s="353"/>
      <c r="X60" s="353"/>
      <c r="Y60" s="353"/>
      <c r="Z60" s="88"/>
      <c r="AA60" s="89">
        <f t="shared" si="20"/>
        <v>0</v>
      </c>
      <c r="AB60" s="89">
        <f t="shared" si="3"/>
        <v>0</v>
      </c>
      <c r="AC60" s="352"/>
      <c r="AD60" s="352"/>
      <c r="AE60" s="352"/>
      <c r="AF60" s="352"/>
      <c r="AG60" s="88"/>
      <c r="AH60" s="89">
        <f t="shared" si="21"/>
        <v>0</v>
      </c>
      <c r="AI60" s="89">
        <f t="shared" si="4"/>
        <v>0</v>
      </c>
      <c r="AJ60" s="353"/>
      <c r="AK60" s="353"/>
      <c r="AL60" s="353"/>
      <c r="AM60" s="353"/>
      <c r="AN60" s="90"/>
      <c r="AO60" s="142">
        <f t="shared" si="22"/>
        <v>0</v>
      </c>
      <c r="AP60" s="142">
        <f t="shared" si="5"/>
        <v>0</v>
      </c>
      <c r="AQ60" s="91">
        <f t="shared" si="32"/>
        <v>0</v>
      </c>
      <c r="AR60" s="147">
        <f t="shared" si="30"/>
        <v>0</v>
      </c>
      <c r="AS60" s="147">
        <f t="shared" si="31"/>
        <v>0</v>
      </c>
    </row>
    <row r="61" spans="1:45" ht="26" customHeight="1">
      <c r="A61" s="21" t="s">
        <v>561</v>
      </c>
      <c r="B61" s="22" t="s">
        <v>562</v>
      </c>
      <c r="C61" s="23">
        <v>12</v>
      </c>
      <c r="D61" s="23" t="s">
        <v>341</v>
      </c>
      <c r="E61" s="24">
        <v>7.5</v>
      </c>
      <c r="F61" s="24">
        <v>3.75</v>
      </c>
      <c r="G61" s="24">
        <v>3.56</v>
      </c>
      <c r="H61" s="24">
        <v>3.38</v>
      </c>
      <c r="I61" s="50">
        <f t="shared" si="17"/>
        <v>3.75</v>
      </c>
      <c r="J61" s="50">
        <f t="shared" si="18"/>
        <v>3.56</v>
      </c>
      <c r="K61" s="50">
        <f t="shared" si="19"/>
        <v>3.38</v>
      </c>
      <c r="L61" s="50">
        <f t="shared" si="9"/>
        <v>3.75</v>
      </c>
      <c r="M61" s="51" t="s">
        <v>35</v>
      </c>
      <c r="N61" s="52">
        <f t="shared" si="33"/>
        <v>0</v>
      </c>
      <c r="O61" s="352"/>
      <c r="P61" s="352"/>
      <c r="Q61" s="352"/>
      <c r="R61" s="352"/>
      <c r="S61" s="88"/>
      <c r="T61" s="89">
        <f t="shared" si="28"/>
        <v>0</v>
      </c>
      <c r="U61" s="89">
        <f t="shared" si="29"/>
        <v>0</v>
      </c>
      <c r="V61" s="353"/>
      <c r="W61" s="353"/>
      <c r="X61" s="353"/>
      <c r="Y61" s="353"/>
      <c r="Z61" s="88"/>
      <c r="AA61" s="89">
        <f t="shared" si="20"/>
        <v>0</v>
      </c>
      <c r="AB61" s="89">
        <f t="shared" si="3"/>
        <v>0</v>
      </c>
      <c r="AC61" s="352"/>
      <c r="AD61" s="352"/>
      <c r="AE61" s="352"/>
      <c r="AF61" s="352"/>
      <c r="AG61" s="88"/>
      <c r="AH61" s="89">
        <f t="shared" si="21"/>
        <v>0</v>
      </c>
      <c r="AI61" s="89">
        <f t="shared" si="4"/>
        <v>0</v>
      </c>
      <c r="AJ61" s="353"/>
      <c r="AK61" s="353"/>
      <c r="AL61" s="353"/>
      <c r="AM61" s="353"/>
      <c r="AN61" s="90"/>
      <c r="AO61" s="142">
        <f t="shared" si="22"/>
        <v>0</v>
      </c>
      <c r="AP61" s="142">
        <f t="shared" si="5"/>
        <v>0</v>
      </c>
      <c r="AQ61" s="91">
        <f t="shared" si="32"/>
        <v>0</v>
      </c>
      <c r="AR61" s="147">
        <f t="shared" si="30"/>
        <v>0</v>
      </c>
      <c r="AS61" s="147">
        <f t="shared" si="31"/>
        <v>0</v>
      </c>
    </row>
    <row r="62" spans="1:45" ht="26" customHeight="1">
      <c r="A62" s="17" t="s">
        <v>563</v>
      </c>
      <c r="B62" s="18" t="s">
        <v>564</v>
      </c>
      <c r="C62" s="19">
        <v>12</v>
      </c>
      <c r="D62" s="19" t="s">
        <v>341</v>
      </c>
      <c r="E62" s="20">
        <v>7.5</v>
      </c>
      <c r="F62" s="20">
        <v>3.75</v>
      </c>
      <c r="G62" s="20">
        <v>3.56</v>
      </c>
      <c r="H62" s="20">
        <v>3.38</v>
      </c>
      <c r="I62" s="50">
        <f t="shared" si="17"/>
        <v>3.75</v>
      </c>
      <c r="J62" s="50">
        <f t="shared" si="18"/>
        <v>3.56</v>
      </c>
      <c r="K62" s="50">
        <f t="shared" si="19"/>
        <v>3.38</v>
      </c>
      <c r="L62" s="50">
        <f t="shared" si="9"/>
        <v>3.75</v>
      </c>
      <c r="M62" s="51" t="s">
        <v>35</v>
      </c>
      <c r="N62" s="52">
        <f t="shared" si="33"/>
        <v>0</v>
      </c>
      <c r="O62" s="352"/>
      <c r="P62" s="352"/>
      <c r="Q62" s="352"/>
      <c r="R62" s="352"/>
      <c r="S62" s="88"/>
      <c r="T62" s="89">
        <f t="shared" si="28"/>
        <v>0</v>
      </c>
      <c r="U62" s="89">
        <f t="shared" si="29"/>
        <v>0</v>
      </c>
      <c r="V62" s="353"/>
      <c r="W62" s="353"/>
      <c r="X62" s="353"/>
      <c r="Y62" s="353"/>
      <c r="Z62" s="88"/>
      <c r="AA62" s="89">
        <f t="shared" si="20"/>
        <v>0</v>
      </c>
      <c r="AB62" s="89">
        <f t="shared" si="3"/>
        <v>0</v>
      </c>
      <c r="AC62" s="352"/>
      <c r="AD62" s="352"/>
      <c r="AE62" s="352"/>
      <c r="AF62" s="352"/>
      <c r="AG62" s="88"/>
      <c r="AH62" s="89">
        <f t="shared" si="21"/>
        <v>0</v>
      </c>
      <c r="AI62" s="89">
        <f t="shared" si="4"/>
        <v>0</v>
      </c>
      <c r="AJ62" s="353"/>
      <c r="AK62" s="353"/>
      <c r="AL62" s="353"/>
      <c r="AM62" s="353"/>
      <c r="AN62" s="90"/>
      <c r="AO62" s="142">
        <f t="shared" si="22"/>
        <v>0</v>
      </c>
      <c r="AP62" s="142">
        <f t="shared" si="5"/>
        <v>0</v>
      </c>
      <c r="AQ62" s="91">
        <f t="shared" si="32"/>
        <v>0</v>
      </c>
      <c r="AR62" s="147">
        <f t="shared" si="30"/>
        <v>0</v>
      </c>
      <c r="AS62" s="147">
        <f t="shared" si="31"/>
        <v>0</v>
      </c>
    </row>
    <row r="63" spans="1:45" ht="26" customHeight="1">
      <c r="A63" s="21" t="s">
        <v>565</v>
      </c>
      <c r="B63" s="22" t="s">
        <v>421</v>
      </c>
      <c r="C63" s="23">
        <v>12</v>
      </c>
      <c r="D63" s="23" t="s">
        <v>341</v>
      </c>
      <c r="E63" s="24">
        <v>7.5</v>
      </c>
      <c r="F63" s="24">
        <v>3.75</v>
      </c>
      <c r="G63" s="24">
        <v>3.56</v>
      </c>
      <c r="H63" s="24">
        <v>3.38</v>
      </c>
      <c r="I63" s="50">
        <f t="shared" si="17"/>
        <v>3.75</v>
      </c>
      <c r="J63" s="50">
        <f t="shared" si="18"/>
        <v>3.56</v>
      </c>
      <c r="K63" s="50">
        <f t="shared" si="19"/>
        <v>3.38</v>
      </c>
      <c r="L63" s="50">
        <f t="shared" si="9"/>
        <v>3.75</v>
      </c>
      <c r="M63" s="51" t="s">
        <v>35</v>
      </c>
      <c r="N63" s="52">
        <f t="shared" si="33"/>
        <v>0</v>
      </c>
      <c r="O63" s="352"/>
      <c r="P63" s="352"/>
      <c r="Q63" s="352"/>
      <c r="R63" s="352"/>
      <c r="S63" s="88"/>
      <c r="T63" s="89">
        <f t="shared" si="28"/>
        <v>0</v>
      </c>
      <c r="U63" s="89">
        <f t="shared" si="29"/>
        <v>0</v>
      </c>
      <c r="V63" s="353"/>
      <c r="W63" s="353"/>
      <c r="X63" s="353"/>
      <c r="Y63" s="353"/>
      <c r="Z63" s="88"/>
      <c r="AA63" s="89">
        <f t="shared" si="20"/>
        <v>0</v>
      </c>
      <c r="AB63" s="89">
        <f t="shared" si="3"/>
        <v>0</v>
      </c>
      <c r="AC63" s="352"/>
      <c r="AD63" s="352"/>
      <c r="AE63" s="352"/>
      <c r="AF63" s="352"/>
      <c r="AG63" s="88"/>
      <c r="AH63" s="89">
        <f t="shared" si="21"/>
        <v>0</v>
      </c>
      <c r="AI63" s="89">
        <f t="shared" si="4"/>
        <v>0</v>
      </c>
      <c r="AJ63" s="353"/>
      <c r="AK63" s="353"/>
      <c r="AL63" s="353"/>
      <c r="AM63" s="353"/>
      <c r="AN63" s="90"/>
      <c r="AO63" s="142">
        <f t="shared" si="22"/>
        <v>0</v>
      </c>
      <c r="AP63" s="142">
        <f t="shared" si="5"/>
        <v>0</v>
      </c>
      <c r="AQ63" s="91">
        <f t="shared" si="32"/>
        <v>0</v>
      </c>
      <c r="AR63" s="147">
        <f t="shared" si="30"/>
        <v>0</v>
      </c>
      <c r="AS63" s="147">
        <f t="shared" si="31"/>
        <v>0</v>
      </c>
    </row>
    <row r="64" spans="1:45" ht="26" customHeight="1">
      <c r="A64" s="17" t="s">
        <v>422</v>
      </c>
      <c r="B64" s="18" t="s">
        <v>423</v>
      </c>
      <c r="C64" s="19">
        <v>12</v>
      </c>
      <c r="D64" s="19" t="s">
        <v>341</v>
      </c>
      <c r="E64" s="20">
        <v>7.5</v>
      </c>
      <c r="F64" s="20">
        <v>3.75</v>
      </c>
      <c r="G64" s="20">
        <v>3.56</v>
      </c>
      <c r="H64" s="20">
        <v>3.38</v>
      </c>
      <c r="I64" s="50">
        <f t="shared" si="17"/>
        <v>3.75</v>
      </c>
      <c r="J64" s="50">
        <f t="shared" si="18"/>
        <v>3.56</v>
      </c>
      <c r="K64" s="50">
        <f t="shared" si="19"/>
        <v>3.38</v>
      </c>
      <c r="L64" s="50">
        <f t="shared" si="9"/>
        <v>3.75</v>
      </c>
      <c r="M64" s="51" t="s">
        <v>35</v>
      </c>
      <c r="N64" s="52">
        <f t="shared" si="33"/>
        <v>0</v>
      </c>
      <c r="O64" s="352"/>
      <c r="P64" s="352"/>
      <c r="Q64" s="352"/>
      <c r="R64" s="352"/>
      <c r="S64" s="88"/>
      <c r="T64" s="89">
        <f t="shared" si="28"/>
        <v>0</v>
      </c>
      <c r="U64" s="89">
        <f t="shared" si="29"/>
        <v>0</v>
      </c>
      <c r="V64" s="353"/>
      <c r="W64" s="353"/>
      <c r="X64" s="353"/>
      <c r="Y64" s="353"/>
      <c r="Z64" s="88"/>
      <c r="AA64" s="89">
        <f t="shared" si="20"/>
        <v>0</v>
      </c>
      <c r="AB64" s="89">
        <f t="shared" si="3"/>
        <v>0</v>
      </c>
      <c r="AC64" s="352"/>
      <c r="AD64" s="352"/>
      <c r="AE64" s="352"/>
      <c r="AF64" s="352"/>
      <c r="AG64" s="88"/>
      <c r="AH64" s="89">
        <f t="shared" si="21"/>
        <v>0</v>
      </c>
      <c r="AI64" s="89">
        <f t="shared" si="4"/>
        <v>0</v>
      </c>
      <c r="AJ64" s="353"/>
      <c r="AK64" s="353"/>
      <c r="AL64" s="353"/>
      <c r="AM64" s="353"/>
      <c r="AN64" s="90"/>
      <c r="AO64" s="142">
        <f t="shared" si="22"/>
        <v>0</v>
      </c>
      <c r="AP64" s="142">
        <f t="shared" si="5"/>
        <v>0</v>
      </c>
      <c r="AQ64" s="91">
        <f t="shared" si="32"/>
        <v>0</v>
      </c>
      <c r="AR64" s="147">
        <f t="shared" si="30"/>
        <v>0</v>
      </c>
      <c r="AS64" s="147">
        <f t="shared" si="31"/>
        <v>0</v>
      </c>
    </row>
    <row r="65" spans="1:45" ht="26" customHeight="1">
      <c r="A65" s="21" t="s">
        <v>424</v>
      </c>
      <c r="B65" s="22" t="s">
        <v>425</v>
      </c>
      <c r="C65" s="23">
        <v>12</v>
      </c>
      <c r="D65" s="23" t="s">
        <v>341</v>
      </c>
      <c r="E65" s="24">
        <v>7.5</v>
      </c>
      <c r="F65" s="24">
        <v>3.75</v>
      </c>
      <c r="G65" s="24">
        <v>3.56</v>
      </c>
      <c r="H65" s="24">
        <v>3.38</v>
      </c>
      <c r="I65" s="50">
        <f t="shared" si="17"/>
        <v>3.75</v>
      </c>
      <c r="J65" s="50">
        <f t="shared" si="18"/>
        <v>3.56</v>
      </c>
      <c r="K65" s="50">
        <f t="shared" si="19"/>
        <v>3.38</v>
      </c>
      <c r="L65" s="50">
        <f t="shared" si="9"/>
        <v>3.75</v>
      </c>
      <c r="M65" s="51" t="s">
        <v>32</v>
      </c>
      <c r="N65" s="52">
        <f t="shared" si="33"/>
        <v>0</v>
      </c>
      <c r="O65" s="352"/>
      <c r="P65" s="352"/>
      <c r="Q65" s="352"/>
      <c r="R65" s="352"/>
      <c r="S65" s="88"/>
      <c r="T65" s="89">
        <f t="shared" si="28"/>
        <v>0</v>
      </c>
      <c r="U65" s="89">
        <f t="shared" si="29"/>
        <v>0</v>
      </c>
      <c r="V65" s="353"/>
      <c r="W65" s="353"/>
      <c r="X65" s="353"/>
      <c r="Y65" s="353"/>
      <c r="Z65" s="88"/>
      <c r="AA65" s="89">
        <f t="shared" si="20"/>
        <v>0</v>
      </c>
      <c r="AB65" s="89">
        <f t="shared" si="3"/>
        <v>0</v>
      </c>
      <c r="AC65" s="352"/>
      <c r="AD65" s="352"/>
      <c r="AE65" s="352"/>
      <c r="AF65" s="352"/>
      <c r="AG65" s="88"/>
      <c r="AH65" s="89">
        <f t="shared" si="21"/>
        <v>0</v>
      </c>
      <c r="AI65" s="89">
        <f t="shared" si="4"/>
        <v>0</v>
      </c>
      <c r="AJ65" s="353"/>
      <c r="AK65" s="353"/>
      <c r="AL65" s="353"/>
      <c r="AM65" s="353"/>
      <c r="AN65" s="90"/>
      <c r="AO65" s="142">
        <f t="shared" si="22"/>
        <v>0</v>
      </c>
      <c r="AP65" s="142">
        <f t="shared" si="5"/>
        <v>0</v>
      </c>
      <c r="AQ65" s="91">
        <f t="shared" si="32"/>
        <v>0</v>
      </c>
      <c r="AR65" s="147">
        <f t="shared" si="30"/>
        <v>0</v>
      </c>
      <c r="AS65" s="147">
        <f t="shared" si="31"/>
        <v>0</v>
      </c>
    </row>
    <row r="66" spans="1:45" ht="26" customHeight="1">
      <c r="A66" s="17" t="s">
        <v>426</v>
      </c>
      <c r="B66" s="18" t="s">
        <v>427</v>
      </c>
      <c r="C66" s="19">
        <v>12</v>
      </c>
      <c r="D66" s="19" t="s">
        <v>341</v>
      </c>
      <c r="E66" s="20">
        <v>7.5</v>
      </c>
      <c r="F66" s="20">
        <v>3.75</v>
      </c>
      <c r="G66" s="20">
        <v>3.56</v>
      </c>
      <c r="H66" s="20">
        <v>3.38</v>
      </c>
      <c r="I66" s="50">
        <f t="shared" si="17"/>
        <v>3.75</v>
      </c>
      <c r="J66" s="50">
        <f t="shared" si="18"/>
        <v>3.56</v>
      </c>
      <c r="K66" s="50">
        <f t="shared" si="19"/>
        <v>3.38</v>
      </c>
      <c r="L66" s="50">
        <f t="shared" si="9"/>
        <v>3.75</v>
      </c>
      <c r="M66" s="51" t="s">
        <v>35</v>
      </c>
      <c r="N66" s="52">
        <f t="shared" si="33"/>
        <v>0</v>
      </c>
      <c r="O66" s="352"/>
      <c r="P66" s="352"/>
      <c r="Q66" s="352"/>
      <c r="R66" s="352"/>
      <c r="S66" s="88"/>
      <c r="T66" s="89">
        <f t="shared" si="28"/>
        <v>0</v>
      </c>
      <c r="U66" s="89">
        <f t="shared" si="29"/>
        <v>0</v>
      </c>
      <c r="V66" s="353"/>
      <c r="W66" s="353"/>
      <c r="X66" s="353"/>
      <c r="Y66" s="353"/>
      <c r="Z66" s="88"/>
      <c r="AA66" s="89">
        <f t="shared" si="20"/>
        <v>0</v>
      </c>
      <c r="AB66" s="89">
        <f t="shared" si="3"/>
        <v>0</v>
      </c>
      <c r="AC66" s="352"/>
      <c r="AD66" s="352"/>
      <c r="AE66" s="352"/>
      <c r="AF66" s="352"/>
      <c r="AG66" s="88"/>
      <c r="AH66" s="89">
        <f t="shared" si="21"/>
        <v>0</v>
      </c>
      <c r="AI66" s="89">
        <f t="shared" si="4"/>
        <v>0</v>
      </c>
      <c r="AJ66" s="353"/>
      <c r="AK66" s="353"/>
      <c r="AL66" s="353"/>
      <c r="AM66" s="353"/>
      <c r="AN66" s="90"/>
      <c r="AO66" s="142">
        <f t="shared" si="22"/>
        <v>0</v>
      </c>
      <c r="AP66" s="142">
        <f t="shared" si="5"/>
        <v>0</v>
      </c>
      <c r="AQ66" s="91">
        <f t="shared" si="32"/>
        <v>0</v>
      </c>
      <c r="AR66" s="147">
        <f t="shared" si="30"/>
        <v>0</v>
      </c>
      <c r="AS66" s="147">
        <f t="shared" si="31"/>
        <v>0</v>
      </c>
    </row>
    <row r="67" spans="1:45" ht="26" customHeight="1">
      <c r="A67" s="21" t="s">
        <v>428</v>
      </c>
      <c r="B67" s="22" t="s">
        <v>228</v>
      </c>
      <c r="C67" s="23">
        <v>12</v>
      </c>
      <c r="D67" s="23" t="s">
        <v>341</v>
      </c>
      <c r="E67" s="24">
        <v>7.5</v>
      </c>
      <c r="F67" s="24">
        <v>3.75</v>
      </c>
      <c r="G67" s="24">
        <v>3.56</v>
      </c>
      <c r="H67" s="24">
        <v>3.38</v>
      </c>
      <c r="I67" s="50">
        <f t="shared" si="17"/>
        <v>3.75</v>
      </c>
      <c r="J67" s="50">
        <f t="shared" si="18"/>
        <v>3.56</v>
      </c>
      <c r="K67" s="50">
        <f t="shared" si="19"/>
        <v>3.38</v>
      </c>
      <c r="L67" s="50">
        <f t="shared" si="9"/>
        <v>3.75</v>
      </c>
      <c r="M67" s="51" t="s">
        <v>35</v>
      </c>
      <c r="N67" s="52">
        <f t="shared" si="33"/>
        <v>0</v>
      </c>
      <c r="O67" s="352"/>
      <c r="P67" s="352"/>
      <c r="Q67" s="352"/>
      <c r="R67" s="352"/>
      <c r="S67" s="88"/>
      <c r="T67" s="89">
        <f t="shared" si="28"/>
        <v>0</v>
      </c>
      <c r="U67" s="89">
        <f t="shared" si="29"/>
        <v>0</v>
      </c>
      <c r="V67" s="353"/>
      <c r="W67" s="353"/>
      <c r="X67" s="353"/>
      <c r="Y67" s="353"/>
      <c r="Z67" s="88"/>
      <c r="AA67" s="89">
        <f t="shared" si="20"/>
        <v>0</v>
      </c>
      <c r="AB67" s="89">
        <f t="shared" si="3"/>
        <v>0</v>
      </c>
      <c r="AC67" s="352"/>
      <c r="AD67" s="352"/>
      <c r="AE67" s="352"/>
      <c r="AF67" s="352"/>
      <c r="AG67" s="88"/>
      <c r="AH67" s="89">
        <f t="shared" si="21"/>
        <v>0</v>
      </c>
      <c r="AI67" s="89">
        <f t="shared" si="4"/>
        <v>0</v>
      </c>
      <c r="AJ67" s="353"/>
      <c r="AK67" s="353"/>
      <c r="AL67" s="353"/>
      <c r="AM67" s="353"/>
      <c r="AN67" s="90"/>
      <c r="AO67" s="142">
        <f t="shared" si="22"/>
        <v>0</v>
      </c>
      <c r="AP67" s="142">
        <f t="shared" si="5"/>
        <v>0</v>
      </c>
      <c r="AQ67" s="91">
        <f t="shared" si="32"/>
        <v>0</v>
      </c>
      <c r="AR67" s="147">
        <f t="shared" si="30"/>
        <v>0</v>
      </c>
      <c r="AS67" s="147">
        <f t="shared" si="31"/>
        <v>0</v>
      </c>
    </row>
    <row r="68" spans="1:45" ht="26" customHeight="1">
      <c r="A68" s="17" t="s">
        <v>229</v>
      </c>
      <c r="B68" s="18" t="s">
        <v>230</v>
      </c>
      <c r="C68" s="19">
        <v>12</v>
      </c>
      <c r="D68" s="19" t="s">
        <v>341</v>
      </c>
      <c r="E68" s="20">
        <v>7.5</v>
      </c>
      <c r="F68" s="20">
        <v>3.75</v>
      </c>
      <c r="G68" s="20">
        <v>3.56</v>
      </c>
      <c r="H68" s="20">
        <v>3.38</v>
      </c>
      <c r="I68" s="50">
        <f t="shared" si="17"/>
        <v>3.75</v>
      </c>
      <c r="J68" s="50">
        <f t="shared" si="18"/>
        <v>3.56</v>
      </c>
      <c r="K68" s="50">
        <f t="shared" si="19"/>
        <v>3.38</v>
      </c>
      <c r="L68" s="50">
        <f t="shared" si="9"/>
        <v>3.75</v>
      </c>
      <c r="M68" s="51" t="s">
        <v>35</v>
      </c>
      <c r="N68" s="52">
        <f t="shared" si="33"/>
        <v>0</v>
      </c>
      <c r="O68" s="352"/>
      <c r="P68" s="352"/>
      <c r="Q68" s="352"/>
      <c r="R68" s="352"/>
      <c r="S68" s="88"/>
      <c r="T68" s="89">
        <f t="shared" si="28"/>
        <v>0</v>
      </c>
      <c r="U68" s="89">
        <f t="shared" si="29"/>
        <v>0</v>
      </c>
      <c r="V68" s="353"/>
      <c r="W68" s="353"/>
      <c r="X68" s="353"/>
      <c r="Y68" s="353"/>
      <c r="Z68" s="88"/>
      <c r="AA68" s="89">
        <f t="shared" si="20"/>
        <v>0</v>
      </c>
      <c r="AB68" s="89">
        <f t="shared" si="3"/>
        <v>0</v>
      </c>
      <c r="AC68" s="352"/>
      <c r="AD68" s="352"/>
      <c r="AE68" s="352"/>
      <c r="AF68" s="352"/>
      <c r="AG68" s="88"/>
      <c r="AH68" s="89">
        <f t="shared" si="21"/>
        <v>0</v>
      </c>
      <c r="AI68" s="89">
        <f t="shared" si="4"/>
        <v>0</v>
      </c>
      <c r="AJ68" s="353"/>
      <c r="AK68" s="353"/>
      <c r="AL68" s="353"/>
      <c r="AM68" s="353"/>
      <c r="AN68" s="90"/>
      <c r="AO68" s="142">
        <f t="shared" si="22"/>
        <v>0</v>
      </c>
      <c r="AP68" s="142">
        <f t="shared" si="5"/>
        <v>0</v>
      </c>
      <c r="AQ68" s="91">
        <f t="shared" si="32"/>
        <v>0</v>
      </c>
      <c r="AR68" s="147">
        <f t="shared" si="30"/>
        <v>0</v>
      </c>
      <c r="AS68" s="147">
        <f t="shared" si="31"/>
        <v>0</v>
      </c>
    </row>
    <row r="69" spans="1:45" ht="26" customHeight="1">
      <c r="A69" s="21" t="s">
        <v>231</v>
      </c>
      <c r="B69" s="22" t="s">
        <v>49</v>
      </c>
      <c r="C69" s="23">
        <v>12</v>
      </c>
      <c r="D69" s="23" t="s">
        <v>341</v>
      </c>
      <c r="E69" s="24">
        <v>7.95</v>
      </c>
      <c r="F69" s="24">
        <v>3.98</v>
      </c>
      <c r="G69" s="24">
        <v>3.78</v>
      </c>
      <c r="H69" s="24">
        <v>3.58</v>
      </c>
      <c r="I69" s="50">
        <f t="shared" si="17"/>
        <v>3.98</v>
      </c>
      <c r="J69" s="50">
        <f t="shared" si="18"/>
        <v>3.78</v>
      </c>
      <c r="K69" s="50">
        <f t="shared" si="19"/>
        <v>3.58</v>
      </c>
      <c r="L69" s="50">
        <f t="shared" si="9"/>
        <v>3.98</v>
      </c>
      <c r="M69" s="51" t="s">
        <v>35</v>
      </c>
      <c r="N69" s="52">
        <f t="shared" si="33"/>
        <v>0</v>
      </c>
      <c r="O69" s="352"/>
      <c r="P69" s="352"/>
      <c r="Q69" s="352"/>
      <c r="R69" s="352"/>
      <c r="S69" s="88"/>
      <c r="T69" s="89">
        <f t="shared" si="28"/>
        <v>0</v>
      </c>
      <c r="U69" s="89">
        <f t="shared" si="29"/>
        <v>0</v>
      </c>
      <c r="V69" s="353"/>
      <c r="W69" s="353"/>
      <c r="X69" s="353"/>
      <c r="Y69" s="353"/>
      <c r="Z69" s="88"/>
      <c r="AA69" s="89">
        <f t="shared" si="20"/>
        <v>0</v>
      </c>
      <c r="AB69" s="89">
        <f t="shared" si="3"/>
        <v>0</v>
      </c>
      <c r="AC69" s="352"/>
      <c r="AD69" s="352"/>
      <c r="AE69" s="352"/>
      <c r="AF69" s="352"/>
      <c r="AG69" s="88"/>
      <c r="AH69" s="89">
        <f t="shared" si="21"/>
        <v>0</v>
      </c>
      <c r="AI69" s="89">
        <f t="shared" si="4"/>
        <v>0</v>
      </c>
      <c r="AJ69" s="353"/>
      <c r="AK69" s="353"/>
      <c r="AL69" s="353"/>
      <c r="AM69" s="353"/>
      <c r="AN69" s="90"/>
      <c r="AO69" s="142">
        <f t="shared" si="22"/>
        <v>0</v>
      </c>
      <c r="AP69" s="142">
        <f t="shared" si="5"/>
        <v>0</v>
      </c>
      <c r="AQ69" s="91">
        <f t="shared" si="32"/>
        <v>0</v>
      </c>
      <c r="AR69" s="147">
        <f t="shared" si="30"/>
        <v>0</v>
      </c>
      <c r="AS69" s="147">
        <f t="shared" si="31"/>
        <v>0</v>
      </c>
    </row>
    <row r="70" spans="1:45" ht="26" customHeight="1">
      <c r="A70" s="17" t="s">
        <v>50</v>
      </c>
      <c r="B70" s="18" t="s">
        <v>51</v>
      </c>
      <c r="C70" s="19">
        <v>12</v>
      </c>
      <c r="D70" s="19" t="s">
        <v>341</v>
      </c>
      <c r="E70" s="20">
        <v>7.5</v>
      </c>
      <c r="F70" s="20">
        <v>3.75</v>
      </c>
      <c r="G70" s="20">
        <v>3.56</v>
      </c>
      <c r="H70" s="20">
        <v>3.38</v>
      </c>
      <c r="I70" s="50">
        <f t="shared" si="17"/>
        <v>3.75</v>
      </c>
      <c r="J70" s="50">
        <f t="shared" si="18"/>
        <v>3.56</v>
      </c>
      <c r="K70" s="50">
        <f t="shared" si="19"/>
        <v>3.38</v>
      </c>
      <c r="L70" s="50">
        <f t="shared" si="9"/>
        <v>3.75</v>
      </c>
      <c r="M70" s="51" t="s">
        <v>35</v>
      </c>
      <c r="N70" s="52">
        <f t="shared" si="33"/>
        <v>0</v>
      </c>
      <c r="O70" s="352"/>
      <c r="P70" s="352"/>
      <c r="Q70" s="352"/>
      <c r="R70" s="352"/>
      <c r="S70" s="88"/>
      <c r="T70" s="89">
        <f t="shared" si="28"/>
        <v>0</v>
      </c>
      <c r="U70" s="89">
        <f t="shared" si="29"/>
        <v>0</v>
      </c>
      <c r="V70" s="353"/>
      <c r="W70" s="353"/>
      <c r="X70" s="353"/>
      <c r="Y70" s="353"/>
      <c r="Z70" s="88"/>
      <c r="AA70" s="89">
        <f t="shared" si="20"/>
        <v>0</v>
      </c>
      <c r="AB70" s="89">
        <f t="shared" si="3"/>
        <v>0</v>
      </c>
      <c r="AC70" s="352"/>
      <c r="AD70" s="352"/>
      <c r="AE70" s="352"/>
      <c r="AF70" s="352"/>
      <c r="AG70" s="88"/>
      <c r="AH70" s="89">
        <f t="shared" si="21"/>
        <v>0</v>
      </c>
      <c r="AI70" s="89">
        <f t="shared" si="4"/>
        <v>0</v>
      </c>
      <c r="AJ70" s="353"/>
      <c r="AK70" s="353"/>
      <c r="AL70" s="353"/>
      <c r="AM70" s="353"/>
      <c r="AN70" s="90"/>
      <c r="AO70" s="142">
        <f t="shared" si="22"/>
        <v>0</v>
      </c>
      <c r="AP70" s="142">
        <f t="shared" si="5"/>
        <v>0</v>
      </c>
      <c r="AQ70" s="91">
        <f t="shared" si="32"/>
        <v>0</v>
      </c>
      <c r="AR70" s="147">
        <f t="shared" si="30"/>
        <v>0</v>
      </c>
      <c r="AS70" s="147">
        <f t="shared" si="31"/>
        <v>0</v>
      </c>
    </row>
    <row r="71" spans="1:45" ht="26" customHeight="1">
      <c r="A71" s="21" t="s">
        <v>52</v>
      </c>
      <c r="B71" s="22" t="s">
        <v>53</v>
      </c>
      <c r="C71" s="23">
        <v>12</v>
      </c>
      <c r="D71" s="23" t="s">
        <v>341</v>
      </c>
      <c r="E71" s="24">
        <v>7.5</v>
      </c>
      <c r="F71" s="24">
        <v>3.75</v>
      </c>
      <c r="G71" s="24">
        <v>3.56</v>
      </c>
      <c r="H71" s="24">
        <v>3.38</v>
      </c>
      <c r="I71" s="50">
        <f t="shared" si="17"/>
        <v>3.75</v>
      </c>
      <c r="J71" s="50">
        <f t="shared" si="18"/>
        <v>3.56</v>
      </c>
      <c r="K71" s="50">
        <f t="shared" si="19"/>
        <v>3.38</v>
      </c>
      <c r="L71" s="50">
        <f t="shared" si="9"/>
        <v>3.75</v>
      </c>
      <c r="M71" s="51" t="s">
        <v>35</v>
      </c>
      <c r="N71" s="52">
        <f t="shared" si="33"/>
        <v>0</v>
      </c>
      <c r="O71" s="352"/>
      <c r="P71" s="352"/>
      <c r="Q71" s="352"/>
      <c r="R71" s="352"/>
      <c r="S71" s="88"/>
      <c r="T71" s="89">
        <f t="shared" si="28"/>
        <v>0</v>
      </c>
      <c r="U71" s="89">
        <f t="shared" si="29"/>
        <v>0</v>
      </c>
      <c r="V71" s="353"/>
      <c r="W71" s="353"/>
      <c r="X71" s="353"/>
      <c r="Y71" s="353"/>
      <c r="Z71" s="88"/>
      <c r="AA71" s="89">
        <f t="shared" si="20"/>
        <v>0</v>
      </c>
      <c r="AB71" s="89">
        <f t="shared" si="3"/>
        <v>0</v>
      </c>
      <c r="AC71" s="352"/>
      <c r="AD71" s="352"/>
      <c r="AE71" s="352"/>
      <c r="AF71" s="352"/>
      <c r="AG71" s="88"/>
      <c r="AH71" s="89">
        <f t="shared" si="21"/>
        <v>0</v>
      </c>
      <c r="AI71" s="89">
        <f t="shared" si="4"/>
        <v>0</v>
      </c>
      <c r="AJ71" s="353"/>
      <c r="AK71" s="353"/>
      <c r="AL71" s="353"/>
      <c r="AM71" s="353"/>
      <c r="AN71" s="90"/>
      <c r="AO71" s="142">
        <f t="shared" si="22"/>
        <v>0</v>
      </c>
      <c r="AP71" s="142">
        <f t="shared" si="5"/>
        <v>0</v>
      </c>
      <c r="AQ71" s="91">
        <f t="shared" si="32"/>
        <v>0</v>
      </c>
      <c r="AR71" s="147">
        <f t="shared" si="30"/>
        <v>0</v>
      </c>
      <c r="AS71" s="147">
        <f t="shared" si="31"/>
        <v>0</v>
      </c>
    </row>
    <row r="72" spans="1:45" ht="26" customHeight="1">
      <c r="A72" s="17" t="s">
        <v>54</v>
      </c>
      <c r="B72" s="18" t="s">
        <v>55</v>
      </c>
      <c r="C72" s="19">
        <v>20</v>
      </c>
      <c r="D72" s="19" t="s">
        <v>341</v>
      </c>
      <c r="E72" s="20">
        <v>5.5</v>
      </c>
      <c r="F72" s="20">
        <v>2.75</v>
      </c>
      <c r="G72" s="20">
        <v>2.61</v>
      </c>
      <c r="H72" s="20">
        <v>2.48</v>
      </c>
      <c r="I72" s="50">
        <f t="shared" si="17"/>
        <v>2.75</v>
      </c>
      <c r="J72" s="50">
        <f t="shared" si="18"/>
        <v>2.61</v>
      </c>
      <c r="K72" s="50">
        <f t="shared" si="19"/>
        <v>2.48</v>
      </c>
      <c r="L72" s="50">
        <f t="shared" si="9"/>
        <v>2.75</v>
      </c>
      <c r="M72" s="51" t="s">
        <v>35</v>
      </c>
      <c r="N72" s="52">
        <f t="shared" si="33"/>
        <v>0</v>
      </c>
      <c r="O72" s="352"/>
      <c r="P72" s="352"/>
      <c r="Q72" s="352"/>
      <c r="R72" s="352"/>
      <c r="S72" s="88"/>
      <c r="T72" s="89">
        <f t="shared" si="28"/>
        <v>0</v>
      </c>
      <c r="U72" s="89">
        <f t="shared" si="29"/>
        <v>0</v>
      </c>
      <c r="V72" s="353"/>
      <c r="W72" s="353"/>
      <c r="X72" s="353"/>
      <c r="Y72" s="353"/>
      <c r="Z72" s="88"/>
      <c r="AA72" s="89">
        <f t="shared" si="20"/>
        <v>0</v>
      </c>
      <c r="AB72" s="89">
        <f t="shared" si="3"/>
        <v>0</v>
      </c>
      <c r="AC72" s="352"/>
      <c r="AD72" s="352"/>
      <c r="AE72" s="352"/>
      <c r="AF72" s="352"/>
      <c r="AG72" s="88"/>
      <c r="AH72" s="89">
        <f t="shared" si="21"/>
        <v>0</v>
      </c>
      <c r="AI72" s="89">
        <f t="shared" si="4"/>
        <v>0</v>
      </c>
      <c r="AJ72" s="353"/>
      <c r="AK72" s="353"/>
      <c r="AL72" s="353"/>
      <c r="AM72" s="353"/>
      <c r="AN72" s="90"/>
      <c r="AO72" s="142">
        <f t="shared" si="22"/>
        <v>0</v>
      </c>
      <c r="AP72" s="142">
        <f t="shared" si="5"/>
        <v>0</v>
      </c>
      <c r="AQ72" s="91">
        <f t="shared" si="32"/>
        <v>0</v>
      </c>
      <c r="AR72" s="147">
        <f t="shared" si="30"/>
        <v>0</v>
      </c>
      <c r="AS72" s="147">
        <f t="shared" si="31"/>
        <v>0</v>
      </c>
    </row>
    <row r="73" spans="1:45" ht="26" customHeight="1">
      <c r="A73" s="21" t="s">
        <v>56</v>
      </c>
      <c r="B73" s="22" t="s">
        <v>57</v>
      </c>
      <c r="C73" s="23">
        <v>20</v>
      </c>
      <c r="D73" s="23" t="s">
        <v>341</v>
      </c>
      <c r="E73" s="24">
        <v>5.5</v>
      </c>
      <c r="F73" s="24">
        <v>2.75</v>
      </c>
      <c r="G73" s="24">
        <v>2.61</v>
      </c>
      <c r="H73" s="24">
        <v>2.48</v>
      </c>
      <c r="I73" s="50">
        <f t="shared" si="17"/>
        <v>2.75</v>
      </c>
      <c r="J73" s="50">
        <f t="shared" si="18"/>
        <v>2.61</v>
      </c>
      <c r="K73" s="50">
        <f t="shared" si="19"/>
        <v>2.48</v>
      </c>
      <c r="L73" s="50">
        <f t="shared" si="9"/>
        <v>2.75</v>
      </c>
      <c r="M73" s="51" t="s">
        <v>35</v>
      </c>
      <c r="N73" s="52">
        <f t="shared" si="33"/>
        <v>0</v>
      </c>
      <c r="O73" s="352"/>
      <c r="P73" s="352"/>
      <c r="Q73" s="352"/>
      <c r="R73" s="352"/>
      <c r="S73" s="88"/>
      <c r="T73" s="89">
        <f t="shared" si="28"/>
        <v>0</v>
      </c>
      <c r="U73" s="89">
        <f t="shared" si="29"/>
        <v>0</v>
      </c>
      <c r="V73" s="353"/>
      <c r="W73" s="353"/>
      <c r="X73" s="353"/>
      <c r="Y73" s="353"/>
      <c r="Z73" s="88"/>
      <c r="AA73" s="89">
        <f t="shared" si="20"/>
        <v>0</v>
      </c>
      <c r="AB73" s="89">
        <f t="shared" si="3"/>
        <v>0</v>
      </c>
      <c r="AC73" s="352"/>
      <c r="AD73" s="352"/>
      <c r="AE73" s="352"/>
      <c r="AF73" s="352"/>
      <c r="AG73" s="88"/>
      <c r="AH73" s="89">
        <f t="shared" si="21"/>
        <v>0</v>
      </c>
      <c r="AI73" s="89">
        <f t="shared" si="4"/>
        <v>0</v>
      </c>
      <c r="AJ73" s="353"/>
      <c r="AK73" s="353"/>
      <c r="AL73" s="353"/>
      <c r="AM73" s="353"/>
      <c r="AN73" s="90"/>
      <c r="AO73" s="142">
        <f t="shared" si="22"/>
        <v>0</v>
      </c>
      <c r="AP73" s="142">
        <f t="shared" si="5"/>
        <v>0</v>
      </c>
      <c r="AQ73" s="91">
        <f t="shared" si="32"/>
        <v>0</v>
      </c>
      <c r="AR73" s="147">
        <f t="shared" si="30"/>
        <v>0</v>
      </c>
      <c r="AS73" s="147">
        <f t="shared" si="31"/>
        <v>0</v>
      </c>
    </row>
    <row r="74" spans="1:45" ht="26" customHeight="1">
      <c r="A74" s="25" t="s">
        <v>58</v>
      </c>
      <c r="B74" s="26" t="s">
        <v>59</v>
      </c>
      <c r="C74" s="27">
        <v>1</v>
      </c>
      <c r="D74" s="27" t="s">
        <v>60</v>
      </c>
      <c r="E74" s="28">
        <v>19.95</v>
      </c>
      <c r="F74" s="28">
        <v>9.98</v>
      </c>
      <c r="G74" s="28">
        <v>9.48</v>
      </c>
      <c r="H74" s="28">
        <v>8.98</v>
      </c>
      <c r="I74" s="50">
        <f t="shared" si="17"/>
        <v>9.98</v>
      </c>
      <c r="J74" s="50">
        <f t="shared" si="18"/>
        <v>9.48</v>
      </c>
      <c r="K74" s="50">
        <f t="shared" si="19"/>
        <v>8.98</v>
      </c>
      <c r="L74" s="50">
        <f t="shared" si="9"/>
        <v>9.98</v>
      </c>
      <c r="M74" s="366" t="s">
        <v>38</v>
      </c>
      <c r="N74" s="52">
        <f t="shared" si="33"/>
        <v>0</v>
      </c>
      <c r="O74" s="352"/>
      <c r="P74" s="352"/>
      <c r="Q74" s="352"/>
      <c r="R74" s="352"/>
      <c r="S74" s="88"/>
      <c r="T74" s="89">
        <f t="shared" si="28"/>
        <v>0</v>
      </c>
      <c r="U74" s="89">
        <f t="shared" si="29"/>
        <v>0</v>
      </c>
      <c r="V74" s="353"/>
      <c r="W74" s="353"/>
      <c r="X74" s="353"/>
      <c r="Y74" s="353"/>
      <c r="Z74" s="88"/>
      <c r="AA74" s="89">
        <f t="shared" si="20"/>
        <v>0</v>
      </c>
      <c r="AB74" s="89">
        <f t="shared" si="3"/>
        <v>0</v>
      </c>
      <c r="AC74" s="352"/>
      <c r="AD74" s="352"/>
      <c r="AE74" s="352"/>
      <c r="AF74" s="352"/>
      <c r="AG74" s="88"/>
      <c r="AH74" s="89">
        <f t="shared" si="21"/>
        <v>0</v>
      </c>
      <c r="AI74" s="89">
        <f t="shared" si="4"/>
        <v>0</v>
      </c>
      <c r="AJ74" s="353"/>
      <c r="AK74" s="353"/>
      <c r="AL74" s="353"/>
      <c r="AM74" s="353"/>
      <c r="AN74" s="90"/>
      <c r="AO74" s="142">
        <f t="shared" si="22"/>
        <v>0</v>
      </c>
      <c r="AP74" s="142">
        <f t="shared" si="5"/>
        <v>0</v>
      </c>
      <c r="AQ74" s="91">
        <f t="shared" si="32"/>
        <v>0</v>
      </c>
      <c r="AR74" s="147">
        <f t="shared" si="30"/>
        <v>0</v>
      </c>
      <c r="AS74" s="147">
        <f t="shared" si="31"/>
        <v>0</v>
      </c>
    </row>
    <row r="75" spans="1:45" ht="26" customHeight="1">
      <c r="A75" s="21" t="s">
        <v>61</v>
      </c>
      <c r="B75" s="22" t="s">
        <v>62</v>
      </c>
      <c r="C75" s="23">
        <v>1</v>
      </c>
      <c r="D75" s="23" t="s">
        <v>60</v>
      </c>
      <c r="E75" s="24">
        <v>19.95</v>
      </c>
      <c r="F75" s="24">
        <v>9.98</v>
      </c>
      <c r="G75" s="24">
        <v>9.48</v>
      </c>
      <c r="H75" s="24">
        <v>8.98</v>
      </c>
      <c r="I75" s="50">
        <f t="shared" si="17"/>
        <v>9.98</v>
      </c>
      <c r="J75" s="50">
        <f t="shared" si="18"/>
        <v>9.48</v>
      </c>
      <c r="K75" s="50">
        <f t="shared" si="19"/>
        <v>8.98</v>
      </c>
      <c r="L75" s="50">
        <f t="shared" ref="L75:L138" si="34">IF($AS$249="",I75, IF($AS$249="SILVER (5%)",J75, IF($AS$249="GOLD (10%)",K75)))</f>
        <v>9.98</v>
      </c>
      <c r="M75" s="367"/>
      <c r="N75" s="52">
        <f t="shared" si="33"/>
        <v>0</v>
      </c>
      <c r="O75" s="352"/>
      <c r="P75" s="352"/>
      <c r="Q75" s="352"/>
      <c r="R75" s="352"/>
      <c r="S75" s="88"/>
      <c r="T75" s="89">
        <f t="shared" ref="T75:T106" si="35">O75*($F75+$N75)</f>
        <v>0</v>
      </c>
      <c r="U75" s="89">
        <f t="shared" ref="U75:U106" si="36">O75*($L75+$N75)</f>
        <v>0</v>
      </c>
      <c r="V75" s="353"/>
      <c r="W75" s="353"/>
      <c r="X75" s="353"/>
      <c r="Y75" s="353"/>
      <c r="Z75" s="88"/>
      <c r="AA75" s="89">
        <f t="shared" si="20"/>
        <v>0</v>
      </c>
      <c r="AB75" s="89">
        <f t="shared" ref="AB75:AB138" si="37">V75*($L75+$N75)</f>
        <v>0</v>
      </c>
      <c r="AC75" s="352"/>
      <c r="AD75" s="352"/>
      <c r="AE75" s="352"/>
      <c r="AF75" s="352"/>
      <c r="AG75" s="88"/>
      <c r="AH75" s="89">
        <f t="shared" si="21"/>
        <v>0</v>
      </c>
      <c r="AI75" s="89">
        <f t="shared" ref="AI75:AI138" si="38">AC75*($L75+$N75)</f>
        <v>0</v>
      </c>
      <c r="AJ75" s="353"/>
      <c r="AK75" s="353"/>
      <c r="AL75" s="353"/>
      <c r="AM75" s="353"/>
      <c r="AN75" s="90"/>
      <c r="AO75" s="142">
        <f t="shared" si="22"/>
        <v>0</v>
      </c>
      <c r="AP75" s="142">
        <f t="shared" ref="AP75:AP138" si="39">AJ75*($L75+$N75)</f>
        <v>0</v>
      </c>
      <c r="AQ75" s="91">
        <f t="shared" si="32"/>
        <v>0</v>
      </c>
      <c r="AR75" s="147">
        <f t="shared" ref="AR75:AR106" si="40">SUM(T75+AA75+AH75+AO75)</f>
        <v>0</v>
      </c>
      <c r="AS75" s="147">
        <f t="shared" ref="AS75:AS106" si="41">SUM(U75+AB75+AI75+AP75)</f>
        <v>0</v>
      </c>
    </row>
    <row r="76" spans="1:45" ht="26" customHeight="1">
      <c r="A76" s="25" t="s">
        <v>63</v>
      </c>
      <c r="B76" s="26" t="s">
        <v>246</v>
      </c>
      <c r="C76" s="27">
        <v>1</v>
      </c>
      <c r="D76" s="27" t="s">
        <v>60</v>
      </c>
      <c r="E76" s="28">
        <v>19.95</v>
      </c>
      <c r="F76" s="28">
        <v>9.98</v>
      </c>
      <c r="G76" s="28">
        <v>9.48</v>
      </c>
      <c r="H76" s="28">
        <v>8.98</v>
      </c>
      <c r="I76" s="50">
        <f t="shared" ref="I76:I139" si="42">F76</f>
        <v>9.98</v>
      </c>
      <c r="J76" s="50">
        <f t="shared" ref="J76:J139" si="43">G76</f>
        <v>9.48</v>
      </c>
      <c r="K76" s="50">
        <f t="shared" ref="K76:K139" si="44">H76</f>
        <v>8.98</v>
      </c>
      <c r="L76" s="50">
        <f t="shared" si="34"/>
        <v>9.98</v>
      </c>
      <c r="M76" s="367"/>
      <c r="N76" s="52">
        <f t="shared" si="33"/>
        <v>0</v>
      </c>
      <c r="O76" s="352"/>
      <c r="P76" s="352"/>
      <c r="Q76" s="352"/>
      <c r="R76" s="352"/>
      <c r="S76" s="88"/>
      <c r="T76" s="89">
        <f t="shared" si="35"/>
        <v>0</v>
      </c>
      <c r="U76" s="89">
        <f t="shared" si="36"/>
        <v>0</v>
      </c>
      <c r="V76" s="353"/>
      <c r="W76" s="353"/>
      <c r="X76" s="353"/>
      <c r="Y76" s="353"/>
      <c r="Z76" s="88"/>
      <c r="AA76" s="89">
        <f t="shared" ref="AA76:AA139" si="45">V76*($F76+$N76)</f>
        <v>0</v>
      </c>
      <c r="AB76" s="89">
        <f t="shared" si="37"/>
        <v>0</v>
      </c>
      <c r="AC76" s="352"/>
      <c r="AD76" s="352"/>
      <c r="AE76" s="352"/>
      <c r="AF76" s="352"/>
      <c r="AG76" s="88"/>
      <c r="AH76" s="89">
        <f t="shared" ref="AH76:AH139" si="46">AC76*($F76+$N76)</f>
        <v>0</v>
      </c>
      <c r="AI76" s="89">
        <f t="shared" si="38"/>
        <v>0</v>
      </c>
      <c r="AJ76" s="353"/>
      <c r="AK76" s="353"/>
      <c r="AL76" s="353"/>
      <c r="AM76" s="353"/>
      <c r="AN76" s="90"/>
      <c r="AO76" s="142">
        <f t="shared" ref="AO76:AO139" si="47">AJ76*($F76+$N76)</f>
        <v>0</v>
      </c>
      <c r="AP76" s="142">
        <f t="shared" si="39"/>
        <v>0</v>
      </c>
      <c r="AQ76" s="91">
        <f t="shared" si="32"/>
        <v>0</v>
      </c>
      <c r="AR76" s="147">
        <f t="shared" si="40"/>
        <v>0</v>
      </c>
      <c r="AS76" s="147">
        <f t="shared" si="41"/>
        <v>0</v>
      </c>
    </row>
    <row r="77" spans="1:45" ht="26" customHeight="1">
      <c r="A77" s="21" t="s">
        <v>247</v>
      </c>
      <c r="B77" s="22" t="s">
        <v>248</v>
      </c>
      <c r="C77" s="23">
        <v>1</v>
      </c>
      <c r="D77" s="23" t="s">
        <v>60</v>
      </c>
      <c r="E77" s="24">
        <v>19.95</v>
      </c>
      <c r="F77" s="24">
        <v>9.98</v>
      </c>
      <c r="G77" s="24">
        <v>9.48</v>
      </c>
      <c r="H77" s="24">
        <v>8.98</v>
      </c>
      <c r="I77" s="50">
        <f t="shared" si="42"/>
        <v>9.98</v>
      </c>
      <c r="J77" s="50">
        <f t="shared" si="43"/>
        <v>9.48</v>
      </c>
      <c r="K77" s="50">
        <f t="shared" si="44"/>
        <v>8.98</v>
      </c>
      <c r="L77" s="50">
        <f t="shared" si="34"/>
        <v>9.98</v>
      </c>
      <c r="M77" s="367"/>
      <c r="N77" s="52">
        <f t="shared" si="33"/>
        <v>0</v>
      </c>
      <c r="O77" s="352"/>
      <c r="P77" s="352"/>
      <c r="Q77" s="352"/>
      <c r="R77" s="352"/>
      <c r="S77" s="88"/>
      <c r="T77" s="89">
        <f t="shared" si="35"/>
        <v>0</v>
      </c>
      <c r="U77" s="89">
        <f t="shared" si="36"/>
        <v>0</v>
      </c>
      <c r="V77" s="353"/>
      <c r="W77" s="353"/>
      <c r="X77" s="353"/>
      <c r="Y77" s="353"/>
      <c r="Z77" s="88"/>
      <c r="AA77" s="89">
        <f t="shared" si="45"/>
        <v>0</v>
      </c>
      <c r="AB77" s="89">
        <f t="shared" si="37"/>
        <v>0</v>
      </c>
      <c r="AC77" s="352"/>
      <c r="AD77" s="352"/>
      <c r="AE77" s="352"/>
      <c r="AF77" s="352"/>
      <c r="AG77" s="88"/>
      <c r="AH77" s="89">
        <f t="shared" si="46"/>
        <v>0</v>
      </c>
      <c r="AI77" s="89">
        <f t="shared" si="38"/>
        <v>0</v>
      </c>
      <c r="AJ77" s="353"/>
      <c r="AK77" s="353"/>
      <c r="AL77" s="353"/>
      <c r="AM77" s="353"/>
      <c r="AN77" s="90"/>
      <c r="AO77" s="142">
        <f t="shared" si="47"/>
        <v>0</v>
      </c>
      <c r="AP77" s="142">
        <f t="shared" si="39"/>
        <v>0</v>
      </c>
      <c r="AQ77" s="91">
        <f t="shared" si="32"/>
        <v>0</v>
      </c>
      <c r="AR77" s="147">
        <f t="shared" si="40"/>
        <v>0</v>
      </c>
      <c r="AS77" s="147">
        <f t="shared" si="41"/>
        <v>0</v>
      </c>
    </row>
    <row r="78" spans="1:45" ht="26" customHeight="1">
      <c r="A78" s="25" t="s">
        <v>249</v>
      </c>
      <c r="B78" s="26" t="s">
        <v>250</v>
      </c>
      <c r="C78" s="27">
        <v>1</v>
      </c>
      <c r="D78" s="27" t="s">
        <v>60</v>
      </c>
      <c r="E78" s="28">
        <v>19.95</v>
      </c>
      <c r="F78" s="28">
        <v>9.98</v>
      </c>
      <c r="G78" s="28">
        <v>9.48</v>
      </c>
      <c r="H78" s="28">
        <v>8.98</v>
      </c>
      <c r="I78" s="50">
        <f t="shared" si="42"/>
        <v>9.98</v>
      </c>
      <c r="J78" s="50">
        <f t="shared" si="43"/>
        <v>9.48</v>
      </c>
      <c r="K78" s="50">
        <f t="shared" si="44"/>
        <v>8.98</v>
      </c>
      <c r="L78" s="50">
        <f t="shared" si="34"/>
        <v>9.98</v>
      </c>
      <c r="M78" s="367"/>
      <c r="N78" s="52">
        <f t="shared" si="33"/>
        <v>0</v>
      </c>
      <c r="O78" s="352"/>
      <c r="P78" s="352"/>
      <c r="Q78" s="352"/>
      <c r="R78" s="352"/>
      <c r="S78" s="88"/>
      <c r="T78" s="89">
        <f t="shared" si="35"/>
        <v>0</v>
      </c>
      <c r="U78" s="89">
        <f t="shared" si="36"/>
        <v>0</v>
      </c>
      <c r="V78" s="353"/>
      <c r="W78" s="353"/>
      <c r="X78" s="353"/>
      <c r="Y78" s="353"/>
      <c r="Z78" s="88"/>
      <c r="AA78" s="89">
        <f t="shared" si="45"/>
        <v>0</v>
      </c>
      <c r="AB78" s="89">
        <f t="shared" si="37"/>
        <v>0</v>
      </c>
      <c r="AC78" s="352"/>
      <c r="AD78" s="352"/>
      <c r="AE78" s="352"/>
      <c r="AF78" s="352"/>
      <c r="AG78" s="88"/>
      <c r="AH78" s="89">
        <f t="shared" si="46"/>
        <v>0</v>
      </c>
      <c r="AI78" s="89">
        <f t="shared" si="38"/>
        <v>0</v>
      </c>
      <c r="AJ78" s="353"/>
      <c r="AK78" s="353"/>
      <c r="AL78" s="353"/>
      <c r="AM78" s="353"/>
      <c r="AN78" s="90"/>
      <c r="AO78" s="142">
        <f t="shared" si="47"/>
        <v>0</v>
      </c>
      <c r="AP78" s="142">
        <f t="shared" si="39"/>
        <v>0</v>
      </c>
      <c r="AQ78" s="91">
        <f t="shared" si="32"/>
        <v>0</v>
      </c>
      <c r="AR78" s="147">
        <f t="shared" si="40"/>
        <v>0</v>
      </c>
      <c r="AS78" s="147">
        <f t="shared" si="41"/>
        <v>0</v>
      </c>
    </row>
    <row r="79" spans="1:45" ht="26" customHeight="1">
      <c r="A79" s="21" t="s">
        <v>251</v>
      </c>
      <c r="B79" s="22" t="s">
        <v>252</v>
      </c>
      <c r="C79" s="23">
        <v>1</v>
      </c>
      <c r="D79" s="23" t="s">
        <v>60</v>
      </c>
      <c r="E79" s="24">
        <v>64.95</v>
      </c>
      <c r="F79" s="24">
        <v>32.479999999999997</v>
      </c>
      <c r="G79" s="24">
        <v>30.86</v>
      </c>
      <c r="H79" s="24">
        <v>29.23</v>
      </c>
      <c r="I79" s="50">
        <f t="shared" si="42"/>
        <v>32.479999999999997</v>
      </c>
      <c r="J79" s="50">
        <f t="shared" si="43"/>
        <v>30.86</v>
      </c>
      <c r="K79" s="50">
        <f t="shared" si="44"/>
        <v>29.23</v>
      </c>
      <c r="L79" s="50">
        <f t="shared" si="34"/>
        <v>32.479999999999997</v>
      </c>
      <c r="M79" s="368"/>
      <c r="N79" s="52">
        <f t="shared" si="33"/>
        <v>0</v>
      </c>
      <c r="O79" s="352"/>
      <c r="P79" s="352"/>
      <c r="Q79" s="352"/>
      <c r="R79" s="352"/>
      <c r="S79" s="88"/>
      <c r="T79" s="89">
        <f t="shared" si="35"/>
        <v>0</v>
      </c>
      <c r="U79" s="89">
        <f t="shared" si="36"/>
        <v>0</v>
      </c>
      <c r="V79" s="353"/>
      <c r="W79" s="353"/>
      <c r="X79" s="353"/>
      <c r="Y79" s="353"/>
      <c r="Z79" s="88"/>
      <c r="AA79" s="89">
        <f t="shared" si="45"/>
        <v>0</v>
      </c>
      <c r="AB79" s="89">
        <f t="shared" si="37"/>
        <v>0</v>
      </c>
      <c r="AC79" s="352"/>
      <c r="AD79" s="352"/>
      <c r="AE79" s="352"/>
      <c r="AF79" s="352"/>
      <c r="AG79" s="88"/>
      <c r="AH79" s="89">
        <f t="shared" si="46"/>
        <v>0</v>
      </c>
      <c r="AI79" s="89">
        <f t="shared" si="38"/>
        <v>0</v>
      </c>
      <c r="AJ79" s="353"/>
      <c r="AK79" s="353"/>
      <c r="AL79" s="353"/>
      <c r="AM79" s="353"/>
      <c r="AN79" s="90"/>
      <c r="AO79" s="142">
        <f t="shared" si="47"/>
        <v>0</v>
      </c>
      <c r="AP79" s="142">
        <f t="shared" si="39"/>
        <v>0</v>
      </c>
      <c r="AQ79" s="91">
        <f t="shared" si="32"/>
        <v>0</v>
      </c>
      <c r="AR79" s="147">
        <f t="shared" si="40"/>
        <v>0</v>
      </c>
      <c r="AS79" s="147">
        <f t="shared" si="41"/>
        <v>0</v>
      </c>
    </row>
    <row r="80" spans="1:45" ht="26" customHeight="1">
      <c r="A80" s="25" t="s">
        <v>253</v>
      </c>
      <c r="B80" s="26" t="s">
        <v>254</v>
      </c>
      <c r="C80" s="27">
        <v>6</v>
      </c>
      <c r="D80" s="27" t="s">
        <v>152</v>
      </c>
      <c r="E80" s="28">
        <v>7.5</v>
      </c>
      <c r="F80" s="28">
        <v>3.75</v>
      </c>
      <c r="G80" s="28">
        <v>3.56</v>
      </c>
      <c r="H80" s="28">
        <v>3.38</v>
      </c>
      <c r="I80" s="50">
        <f t="shared" si="42"/>
        <v>3.75</v>
      </c>
      <c r="J80" s="50">
        <f t="shared" si="43"/>
        <v>3.56</v>
      </c>
      <c r="K80" s="50">
        <f t="shared" si="44"/>
        <v>3.38</v>
      </c>
      <c r="L80" s="50">
        <f t="shared" si="34"/>
        <v>3.75</v>
      </c>
      <c r="M80" s="51" t="s">
        <v>35</v>
      </c>
      <c r="N80" s="52">
        <f t="shared" si="33"/>
        <v>0</v>
      </c>
      <c r="O80" s="352"/>
      <c r="P80" s="352"/>
      <c r="Q80" s="352"/>
      <c r="R80" s="352"/>
      <c r="S80" s="88"/>
      <c r="T80" s="89">
        <f t="shared" si="35"/>
        <v>0</v>
      </c>
      <c r="U80" s="89">
        <f t="shared" si="36"/>
        <v>0</v>
      </c>
      <c r="V80" s="353"/>
      <c r="W80" s="353"/>
      <c r="X80" s="353"/>
      <c r="Y80" s="353"/>
      <c r="Z80" s="88"/>
      <c r="AA80" s="89">
        <f t="shared" si="45"/>
        <v>0</v>
      </c>
      <c r="AB80" s="89">
        <f t="shared" si="37"/>
        <v>0</v>
      </c>
      <c r="AC80" s="352"/>
      <c r="AD80" s="352"/>
      <c r="AE80" s="352"/>
      <c r="AF80" s="352"/>
      <c r="AG80" s="88"/>
      <c r="AH80" s="89">
        <f t="shared" si="46"/>
        <v>0</v>
      </c>
      <c r="AI80" s="89">
        <f t="shared" si="38"/>
        <v>0</v>
      </c>
      <c r="AJ80" s="353"/>
      <c r="AK80" s="353"/>
      <c r="AL80" s="353"/>
      <c r="AM80" s="353"/>
      <c r="AN80" s="90"/>
      <c r="AO80" s="142">
        <f t="shared" si="47"/>
        <v>0</v>
      </c>
      <c r="AP80" s="142">
        <f t="shared" si="39"/>
        <v>0</v>
      </c>
      <c r="AQ80" s="91">
        <f t="shared" si="32"/>
        <v>0</v>
      </c>
      <c r="AR80" s="147">
        <f t="shared" si="40"/>
        <v>0</v>
      </c>
      <c r="AS80" s="147">
        <f t="shared" si="41"/>
        <v>0</v>
      </c>
    </row>
    <row r="81" spans="1:45" ht="26" customHeight="1">
      <c r="A81" s="21" t="s">
        <v>255</v>
      </c>
      <c r="B81" s="22" t="s">
        <v>256</v>
      </c>
      <c r="C81" s="23">
        <v>1</v>
      </c>
      <c r="D81" s="23" t="s">
        <v>257</v>
      </c>
      <c r="E81" s="24">
        <v>29.95</v>
      </c>
      <c r="F81" s="24">
        <v>14.98</v>
      </c>
      <c r="G81" s="24">
        <v>14.23</v>
      </c>
      <c r="H81" s="24">
        <v>13.48</v>
      </c>
      <c r="I81" s="50">
        <f t="shared" si="42"/>
        <v>14.98</v>
      </c>
      <c r="J81" s="50">
        <f t="shared" si="43"/>
        <v>14.23</v>
      </c>
      <c r="K81" s="50">
        <f t="shared" si="44"/>
        <v>13.48</v>
      </c>
      <c r="L81" s="50">
        <f t="shared" si="34"/>
        <v>14.98</v>
      </c>
      <c r="M81" s="366" t="s">
        <v>38</v>
      </c>
      <c r="N81" s="52">
        <f t="shared" si="33"/>
        <v>0</v>
      </c>
      <c r="O81" s="352"/>
      <c r="P81" s="352"/>
      <c r="Q81" s="352"/>
      <c r="R81" s="352"/>
      <c r="S81" s="88"/>
      <c r="T81" s="89">
        <f t="shared" si="35"/>
        <v>0</v>
      </c>
      <c r="U81" s="89">
        <f t="shared" si="36"/>
        <v>0</v>
      </c>
      <c r="V81" s="353"/>
      <c r="W81" s="353"/>
      <c r="X81" s="353"/>
      <c r="Y81" s="353"/>
      <c r="Z81" s="88"/>
      <c r="AA81" s="89">
        <f t="shared" si="45"/>
        <v>0</v>
      </c>
      <c r="AB81" s="89">
        <f t="shared" si="37"/>
        <v>0</v>
      </c>
      <c r="AC81" s="352"/>
      <c r="AD81" s="352"/>
      <c r="AE81" s="352"/>
      <c r="AF81" s="352"/>
      <c r="AG81" s="88"/>
      <c r="AH81" s="89">
        <f t="shared" si="46"/>
        <v>0</v>
      </c>
      <c r="AI81" s="89">
        <f t="shared" si="38"/>
        <v>0</v>
      </c>
      <c r="AJ81" s="353"/>
      <c r="AK81" s="353"/>
      <c r="AL81" s="353"/>
      <c r="AM81" s="353"/>
      <c r="AN81" s="90"/>
      <c r="AO81" s="142">
        <f t="shared" si="47"/>
        <v>0</v>
      </c>
      <c r="AP81" s="142">
        <f t="shared" si="39"/>
        <v>0</v>
      </c>
      <c r="AQ81" s="91">
        <f t="shared" si="32"/>
        <v>0</v>
      </c>
      <c r="AR81" s="147">
        <f t="shared" si="40"/>
        <v>0</v>
      </c>
      <c r="AS81" s="147">
        <f t="shared" si="41"/>
        <v>0</v>
      </c>
    </row>
    <row r="82" spans="1:45" ht="26" customHeight="1">
      <c r="A82" s="25" t="s">
        <v>258</v>
      </c>
      <c r="B82" s="26" t="s">
        <v>259</v>
      </c>
      <c r="C82" s="27">
        <v>1</v>
      </c>
      <c r="D82" s="27" t="s">
        <v>152</v>
      </c>
      <c r="E82" s="28">
        <v>34.950000000000003</v>
      </c>
      <c r="F82" s="28">
        <v>17.48</v>
      </c>
      <c r="G82" s="28">
        <v>16.61</v>
      </c>
      <c r="H82" s="28">
        <v>15.73</v>
      </c>
      <c r="I82" s="50">
        <f t="shared" si="42"/>
        <v>17.48</v>
      </c>
      <c r="J82" s="50">
        <f t="shared" si="43"/>
        <v>16.61</v>
      </c>
      <c r="K82" s="50">
        <f t="shared" si="44"/>
        <v>15.73</v>
      </c>
      <c r="L82" s="50">
        <f t="shared" si="34"/>
        <v>17.48</v>
      </c>
      <c r="M82" s="367"/>
      <c r="N82" s="52">
        <f t="shared" si="33"/>
        <v>0</v>
      </c>
      <c r="O82" s="352"/>
      <c r="P82" s="352"/>
      <c r="Q82" s="352"/>
      <c r="R82" s="352"/>
      <c r="S82" s="88"/>
      <c r="T82" s="89">
        <f t="shared" si="35"/>
        <v>0</v>
      </c>
      <c r="U82" s="89">
        <f t="shared" si="36"/>
        <v>0</v>
      </c>
      <c r="V82" s="353"/>
      <c r="W82" s="353"/>
      <c r="X82" s="353"/>
      <c r="Y82" s="353"/>
      <c r="Z82" s="88"/>
      <c r="AA82" s="89">
        <f t="shared" si="45"/>
        <v>0</v>
      </c>
      <c r="AB82" s="89">
        <f t="shared" si="37"/>
        <v>0</v>
      </c>
      <c r="AC82" s="352"/>
      <c r="AD82" s="352"/>
      <c r="AE82" s="352"/>
      <c r="AF82" s="352"/>
      <c r="AG82" s="88"/>
      <c r="AH82" s="89">
        <f t="shared" si="46"/>
        <v>0</v>
      </c>
      <c r="AI82" s="89">
        <f t="shared" si="38"/>
        <v>0</v>
      </c>
      <c r="AJ82" s="353"/>
      <c r="AK82" s="353"/>
      <c r="AL82" s="353"/>
      <c r="AM82" s="353"/>
      <c r="AN82" s="90"/>
      <c r="AO82" s="142">
        <f t="shared" si="47"/>
        <v>0</v>
      </c>
      <c r="AP82" s="142">
        <f t="shared" si="39"/>
        <v>0</v>
      </c>
      <c r="AQ82" s="91">
        <f t="shared" si="32"/>
        <v>0</v>
      </c>
      <c r="AR82" s="147">
        <f t="shared" si="40"/>
        <v>0</v>
      </c>
      <c r="AS82" s="147">
        <f t="shared" si="41"/>
        <v>0</v>
      </c>
    </row>
    <row r="83" spans="1:45" ht="26" customHeight="1">
      <c r="A83" s="21" t="s">
        <v>260</v>
      </c>
      <c r="B83" s="22" t="s">
        <v>261</v>
      </c>
      <c r="C83" s="23">
        <v>1</v>
      </c>
      <c r="D83" s="23" t="s">
        <v>152</v>
      </c>
      <c r="E83" s="24">
        <v>34.950000000000003</v>
      </c>
      <c r="F83" s="24">
        <v>17.48</v>
      </c>
      <c r="G83" s="24">
        <v>16.61</v>
      </c>
      <c r="H83" s="24">
        <v>15.73</v>
      </c>
      <c r="I83" s="50">
        <f t="shared" si="42"/>
        <v>17.48</v>
      </c>
      <c r="J83" s="50">
        <f t="shared" si="43"/>
        <v>16.61</v>
      </c>
      <c r="K83" s="50">
        <f t="shared" si="44"/>
        <v>15.73</v>
      </c>
      <c r="L83" s="50">
        <f t="shared" si="34"/>
        <v>17.48</v>
      </c>
      <c r="M83" s="367"/>
      <c r="N83" s="52">
        <f t="shared" si="33"/>
        <v>0</v>
      </c>
      <c r="O83" s="352"/>
      <c r="P83" s="352"/>
      <c r="Q83" s="352"/>
      <c r="R83" s="352"/>
      <c r="S83" s="88"/>
      <c r="T83" s="89">
        <f t="shared" si="35"/>
        <v>0</v>
      </c>
      <c r="U83" s="89">
        <f t="shared" si="36"/>
        <v>0</v>
      </c>
      <c r="V83" s="353"/>
      <c r="W83" s="353"/>
      <c r="X83" s="353"/>
      <c r="Y83" s="353"/>
      <c r="Z83" s="88"/>
      <c r="AA83" s="89">
        <f t="shared" si="45"/>
        <v>0</v>
      </c>
      <c r="AB83" s="89">
        <f t="shared" si="37"/>
        <v>0</v>
      </c>
      <c r="AC83" s="352"/>
      <c r="AD83" s="352"/>
      <c r="AE83" s="352"/>
      <c r="AF83" s="352"/>
      <c r="AG83" s="88"/>
      <c r="AH83" s="89">
        <f t="shared" si="46"/>
        <v>0</v>
      </c>
      <c r="AI83" s="89">
        <f t="shared" si="38"/>
        <v>0</v>
      </c>
      <c r="AJ83" s="353"/>
      <c r="AK83" s="353"/>
      <c r="AL83" s="353"/>
      <c r="AM83" s="353"/>
      <c r="AN83" s="90"/>
      <c r="AO83" s="142">
        <f t="shared" si="47"/>
        <v>0</v>
      </c>
      <c r="AP83" s="142">
        <f t="shared" si="39"/>
        <v>0</v>
      </c>
      <c r="AQ83" s="91">
        <f t="shared" si="32"/>
        <v>0</v>
      </c>
      <c r="AR83" s="147">
        <f t="shared" si="40"/>
        <v>0</v>
      </c>
      <c r="AS83" s="147">
        <f t="shared" si="41"/>
        <v>0</v>
      </c>
    </row>
    <row r="84" spans="1:45" ht="26" customHeight="1">
      <c r="A84" s="25" t="s">
        <v>262</v>
      </c>
      <c r="B84" s="26" t="s">
        <v>263</v>
      </c>
      <c r="C84" s="27">
        <v>1</v>
      </c>
      <c r="D84" s="27" t="s">
        <v>60</v>
      </c>
      <c r="E84" s="28">
        <v>9.9499999999999993</v>
      </c>
      <c r="F84" s="28">
        <v>4.9800000000000004</v>
      </c>
      <c r="G84" s="28">
        <v>4.7300000000000004</v>
      </c>
      <c r="H84" s="28">
        <v>4.4800000000000004</v>
      </c>
      <c r="I84" s="50">
        <f t="shared" si="42"/>
        <v>4.9800000000000004</v>
      </c>
      <c r="J84" s="50">
        <f t="shared" si="43"/>
        <v>4.7300000000000004</v>
      </c>
      <c r="K84" s="50">
        <f t="shared" si="44"/>
        <v>4.4800000000000004</v>
      </c>
      <c r="L84" s="50">
        <f t="shared" si="34"/>
        <v>4.9800000000000004</v>
      </c>
      <c r="M84" s="367"/>
      <c r="N84" s="52">
        <f t="shared" si="33"/>
        <v>0</v>
      </c>
      <c r="O84" s="352"/>
      <c r="P84" s="352"/>
      <c r="Q84" s="352"/>
      <c r="R84" s="352"/>
      <c r="S84" s="88"/>
      <c r="T84" s="89">
        <f t="shared" si="35"/>
        <v>0</v>
      </c>
      <c r="U84" s="89">
        <f t="shared" si="36"/>
        <v>0</v>
      </c>
      <c r="V84" s="353"/>
      <c r="W84" s="353"/>
      <c r="X84" s="353"/>
      <c r="Y84" s="353"/>
      <c r="Z84" s="88"/>
      <c r="AA84" s="89">
        <f t="shared" si="45"/>
        <v>0</v>
      </c>
      <c r="AB84" s="89">
        <f t="shared" si="37"/>
        <v>0</v>
      </c>
      <c r="AC84" s="352"/>
      <c r="AD84" s="352"/>
      <c r="AE84" s="352"/>
      <c r="AF84" s="352"/>
      <c r="AG84" s="88"/>
      <c r="AH84" s="89">
        <f t="shared" si="46"/>
        <v>0</v>
      </c>
      <c r="AI84" s="89">
        <f t="shared" si="38"/>
        <v>0</v>
      </c>
      <c r="AJ84" s="353"/>
      <c r="AK84" s="353"/>
      <c r="AL84" s="353"/>
      <c r="AM84" s="353"/>
      <c r="AN84" s="90"/>
      <c r="AO84" s="142">
        <f t="shared" si="47"/>
        <v>0</v>
      </c>
      <c r="AP84" s="142">
        <f t="shared" si="39"/>
        <v>0</v>
      </c>
      <c r="AQ84" s="91">
        <f t="shared" si="32"/>
        <v>0</v>
      </c>
      <c r="AR84" s="147">
        <f t="shared" si="40"/>
        <v>0</v>
      </c>
      <c r="AS84" s="147">
        <f t="shared" si="41"/>
        <v>0</v>
      </c>
    </row>
    <row r="85" spans="1:45" ht="26" customHeight="1">
      <c r="A85" s="21" t="s">
        <v>264</v>
      </c>
      <c r="B85" s="22" t="s">
        <v>265</v>
      </c>
      <c r="C85" s="23">
        <v>1</v>
      </c>
      <c r="D85" s="23" t="s">
        <v>60</v>
      </c>
      <c r="E85" s="24">
        <v>9.9499999999999993</v>
      </c>
      <c r="F85" s="24">
        <v>4.9800000000000004</v>
      </c>
      <c r="G85" s="24">
        <v>4.7300000000000004</v>
      </c>
      <c r="H85" s="24">
        <v>4.4800000000000004</v>
      </c>
      <c r="I85" s="50">
        <f t="shared" si="42"/>
        <v>4.9800000000000004</v>
      </c>
      <c r="J85" s="50">
        <f t="shared" si="43"/>
        <v>4.7300000000000004</v>
      </c>
      <c r="K85" s="50">
        <f t="shared" si="44"/>
        <v>4.4800000000000004</v>
      </c>
      <c r="L85" s="50">
        <f t="shared" si="34"/>
        <v>4.9800000000000004</v>
      </c>
      <c r="M85" s="368"/>
      <c r="N85" s="52">
        <f t="shared" si="33"/>
        <v>0</v>
      </c>
      <c r="O85" s="352"/>
      <c r="P85" s="352"/>
      <c r="Q85" s="352"/>
      <c r="R85" s="352"/>
      <c r="S85" s="88"/>
      <c r="T85" s="89">
        <f t="shared" si="35"/>
        <v>0</v>
      </c>
      <c r="U85" s="89">
        <f t="shared" si="36"/>
        <v>0</v>
      </c>
      <c r="V85" s="353"/>
      <c r="W85" s="353"/>
      <c r="X85" s="353"/>
      <c r="Y85" s="353"/>
      <c r="Z85" s="88"/>
      <c r="AA85" s="89">
        <f t="shared" si="45"/>
        <v>0</v>
      </c>
      <c r="AB85" s="89">
        <f t="shared" si="37"/>
        <v>0</v>
      </c>
      <c r="AC85" s="352"/>
      <c r="AD85" s="352"/>
      <c r="AE85" s="352"/>
      <c r="AF85" s="352"/>
      <c r="AG85" s="88"/>
      <c r="AH85" s="89">
        <f t="shared" si="46"/>
        <v>0</v>
      </c>
      <c r="AI85" s="89">
        <f t="shared" si="38"/>
        <v>0</v>
      </c>
      <c r="AJ85" s="353"/>
      <c r="AK85" s="353"/>
      <c r="AL85" s="353"/>
      <c r="AM85" s="353"/>
      <c r="AN85" s="90"/>
      <c r="AO85" s="142">
        <f t="shared" si="47"/>
        <v>0</v>
      </c>
      <c r="AP85" s="142">
        <f t="shared" si="39"/>
        <v>0</v>
      </c>
      <c r="AQ85" s="91">
        <f t="shared" si="32"/>
        <v>0</v>
      </c>
      <c r="AR85" s="147">
        <f t="shared" si="40"/>
        <v>0</v>
      </c>
      <c r="AS85" s="147">
        <f t="shared" si="41"/>
        <v>0</v>
      </c>
    </row>
    <row r="86" spans="1:45" ht="26" customHeight="1">
      <c r="A86" s="25" t="s">
        <v>266</v>
      </c>
      <c r="B86" s="26" t="s">
        <v>267</v>
      </c>
      <c r="C86" s="27">
        <v>25</v>
      </c>
      <c r="D86" s="27" t="s">
        <v>515</v>
      </c>
      <c r="E86" s="28">
        <v>8.5</v>
      </c>
      <c r="F86" s="28">
        <v>4.25</v>
      </c>
      <c r="G86" s="28">
        <v>4.04</v>
      </c>
      <c r="H86" s="28">
        <v>3.83</v>
      </c>
      <c r="I86" s="50">
        <f t="shared" si="42"/>
        <v>4.25</v>
      </c>
      <c r="J86" s="50">
        <f t="shared" si="43"/>
        <v>4.04</v>
      </c>
      <c r="K86" s="50">
        <f t="shared" si="44"/>
        <v>3.83</v>
      </c>
      <c r="L86" s="50">
        <f t="shared" si="34"/>
        <v>4.25</v>
      </c>
      <c r="M86" s="51" t="s">
        <v>35</v>
      </c>
      <c r="N86" s="52">
        <f t="shared" si="33"/>
        <v>0</v>
      </c>
      <c r="O86" s="352"/>
      <c r="P86" s="352"/>
      <c r="Q86" s="352"/>
      <c r="R86" s="352"/>
      <c r="S86" s="88"/>
      <c r="T86" s="89">
        <f t="shared" si="35"/>
        <v>0</v>
      </c>
      <c r="U86" s="89">
        <f t="shared" si="36"/>
        <v>0</v>
      </c>
      <c r="V86" s="353"/>
      <c r="W86" s="353"/>
      <c r="X86" s="353"/>
      <c r="Y86" s="353"/>
      <c r="Z86" s="88"/>
      <c r="AA86" s="89">
        <f t="shared" si="45"/>
        <v>0</v>
      </c>
      <c r="AB86" s="89">
        <f t="shared" si="37"/>
        <v>0</v>
      </c>
      <c r="AC86" s="352"/>
      <c r="AD86" s="352"/>
      <c r="AE86" s="352"/>
      <c r="AF86" s="352"/>
      <c r="AG86" s="88"/>
      <c r="AH86" s="89">
        <f t="shared" si="46"/>
        <v>0</v>
      </c>
      <c r="AI86" s="89">
        <f t="shared" si="38"/>
        <v>0</v>
      </c>
      <c r="AJ86" s="353"/>
      <c r="AK86" s="353"/>
      <c r="AL86" s="353"/>
      <c r="AM86" s="353"/>
      <c r="AN86" s="90"/>
      <c r="AO86" s="142">
        <f t="shared" si="47"/>
        <v>0</v>
      </c>
      <c r="AP86" s="142">
        <f t="shared" si="39"/>
        <v>0</v>
      </c>
      <c r="AQ86" s="91">
        <f t="shared" si="32"/>
        <v>0</v>
      </c>
      <c r="AR86" s="147">
        <f t="shared" si="40"/>
        <v>0</v>
      </c>
      <c r="AS86" s="147">
        <f t="shared" si="41"/>
        <v>0</v>
      </c>
    </row>
    <row r="87" spans="1:45" ht="26" customHeight="1">
      <c r="A87" s="21" t="s">
        <v>268</v>
      </c>
      <c r="B87" s="22" t="s">
        <v>269</v>
      </c>
      <c r="C87" s="23">
        <v>25</v>
      </c>
      <c r="D87" s="23" t="s">
        <v>515</v>
      </c>
      <c r="E87" s="24">
        <v>8.5</v>
      </c>
      <c r="F87" s="24">
        <v>4.25</v>
      </c>
      <c r="G87" s="24">
        <v>4.04</v>
      </c>
      <c r="H87" s="24">
        <v>3.83</v>
      </c>
      <c r="I87" s="50">
        <f t="shared" si="42"/>
        <v>4.25</v>
      </c>
      <c r="J87" s="50">
        <f t="shared" si="43"/>
        <v>4.04</v>
      </c>
      <c r="K87" s="50">
        <f t="shared" si="44"/>
        <v>3.83</v>
      </c>
      <c r="L87" s="50">
        <f t="shared" si="34"/>
        <v>4.25</v>
      </c>
      <c r="M87" s="51" t="s">
        <v>35</v>
      </c>
      <c r="N87" s="52">
        <f t="shared" si="33"/>
        <v>0</v>
      </c>
      <c r="O87" s="352"/>
      <c r="P87" s="352"/>
      <c r="Q87" s="352"/>
      <c r="R87" s="352"/>
      <c r="S87" s="88"/>
      <c r="T87" s="89">
        <f t="shared" si="35"/>
        <v>0</v>
      </c>
      <c r="U87" s="89">
        <f t="shared" si="36"/>
        <v>0</v>
      </c>
      <c r="V87" s="353"/>
      <c r="W87" s="353"/>
      <c r="X87" s="353"/>
      <c r="Y87" s="353"/>
      <c r="Z87" s="88"/>
      <c r="AA87" s="89">
        <f t="shared" si="45"/>
        <v>0</v>
      </c>
      <c r="AB87" s="89">
        <f t="shared" si="37"/>
        <v>0</v>
      </c>
      <c r="AC87" s="352"/>
      <c r="AD87" s="352"/>
      <c r="AE87" s="352"/>
      <c r="AF87" s="352"/>
      <c r="AG87" s="88"/>
      <c r="AH87" s="89">
        <f t="shared" si="46"/>
        <v>0</v>
      </c>
      <c r="AI87" s="89">
        <f t="shared" si="38"/>
        <v>0</v>
      </c>
      <c r="AJ87" s="353"/>
      <c r="AK87" s="353"/>
      <c r="AL87" s="353"/>
      <c r="AM87" s="353"/>
      <c r="AN87" s="90"/>
      <c r="AO87" s="142">
        <f t="shared" si="47"/>
        <v>0</v>
      </c>
      <c r="AP87" s="142">
        <f t="shared" si="39"/>
        <v>0</v>
      </c>
      <c r="AQ87" s="91">
        <f t="shared" si="32"/>
        <v>0</v>
      </c>
      <c r="AR87" s="147">
        <f t="shared" si="40"/>
        <v>0</v>
      </c>
      <c r="AS87" s="147">
        <f t="shared" si="41"/>
        <v>0</v>
      </c>
    </row>
    <row r="88" spans="1:45" ht="26" customHeight="1">
      <c r="A88" s="25" t="s">
        <v>270</v>
      </c>
      <c r="B88" s="26" t="s">
        <v>271</v>
      </c>
      <c r="C88" s="27">
        <v>25</v>
      </c>
      <c r="D88" s="27" t="s">
        <v>515</v>
      </c>
      <c r="E88" s="28">
        <v>8.5</v>
      </c>
      <c r="F88" s="28">
        <v>4.25</v>
      </c>
      <c r="G88" s="28">
        <v>4.04</v>
      </c>
      <c r="H88" s="28">
        <v>3.83</v>
      </c>
      <c r="I88" s="50">
        <f t="shared" si="42"/>
        <v>4.25</v>
      </c>
      <c r="J88" s="50">
        <f t="shared" si="43"/>
        <v>4.04</v>
      </c>
      <c r="K88" s="50">
        <f t="shared" si="44"/>
        <v>3.83</v>
      </c>
      <c r="L88" s="50">
        <f t="shared" si="34"/>
        <v>4.25</v>
      </c>
      <c r="M88" s="51" t="s">
        <v>35</v>
      </c>
      <c r="N88" s="52">
        <f t="shared" si="33"/>
        <v>0</v>
      </c>
      <c r="O88" s="352"/>
      <c r="P88" s="352"/>
      <c r="Q88" s="352"/>
      <c r="R88" s="352"/>
      <c r="S88" s="88"/>
      <c r="T88" s="89">
        <f t="shared" si="35"/>
        <v>0</v>
      </c>
      <c r="U88" s="89">
        <f t="shared" si="36"/>
        <v>0</v>
      </c>
      <c r="V88" s="353"/>
      <c r="W88" s="353"/>
      <c r="X88" s="353"/>
      <c r="Y88" s="353"/>
      <c r="Z88" s="88"/>
      <c r="AA88" s="89">
        <f t="shared" si="45"/>
        <v>0</v>
      </c>
      <c r="AB88" s="89">
        <f t="shared" si="37"/>
        <v>0</v>
      </c>
      <c r="AC88" s="352"/>
      <c r="AD88" s="352"/>
      <c r="AE88" s="352"/>
      <c r="AF88" s="352"/>
      <c r="AG88" s="88"/>
      <c r="AH88" s="89">
        <f t="shared" si="46"/>
        <v>0</v>
      </c>
      <c r="AI88" s="89">
        <f t="shared" si="38"/>
        <v>0</v>
      </c>
      <c r="AJ88" s="353"/>
      <c r="AK88" s="353"/>
      <c r="AL88" s="353"/>
      <c r="AM88" s="353"/>
      <c r="AN88" s="90"/>
      <c r="AO88" s="142">
        <f t="shared" si="47"/>
        <v>0</v>
      </c>
      <c r="AP88" s="142">
        <f t="shared" si="39"/>
        <v>0</v>
      </c>
      <c r="AQ88" s="91">
        <f t="shared" si="32"/>
        <v>0</v>
      </c>
      <c r="AR88" s="147">
        <f t="shared" si="40"/>
        <v>0</v>
      </c>
      <c r="AS88" s="147">
        <f t="shared" si="41"/>
        <v>0</v>
      </c>
    </row>
    <row r="89" spans="1:45" ht="26" customHeight="1">
      <c r="A89" s="21" t="s">
        <v>272</v>
      </c>
      <c r="B89" s="22" t="s">
        <v>273</v>
      </c>
      <c r="C89" s="23">
        <v>1</v>
      </c>
      <c r="D89" s="23" t="s">
        <v>274</v>
      </c>
      <c r="E89" s="24">
        <v>58.95</v>
      </c>
      <c r="F89" s="24">
        <v>29.48</v>
      </c>
      <c r="G89" s="24">
        <v>28.01</v>
      </c>
      <c r="H89" s="24">
        <v>26.53</v>
      </c>
      <c r="I89" s="50">
        <f t="shared" si="42"/>
        <v>29.48</v>
      </c>
      <c r="J89" s="50">
        <f t="shared" si="43"/>
        <v>28.01</v>
      </c>
      <c r="K89" s="50">
        <f t="shared" si="44"/>
        <v>26.53</v>
      </c>
      <c r="L89" s="50">
        <f t="shared" si="34"/>
        <v>29.48</v>
      </c>
      <c r="M89" s="366" t="s">
        <v>38</v>
      </c>
      <c r="N89" s="52">
        <f t="shared" si="33"/>
        <v>0</v>
      </c>
      <c r="O89" s="352"/>
      <c r="P89" s="352"/>
      <c r="Q89" s="352"/>
      <c r="R89" s="352"/>
      <c r="S89" s="88"/>
      <c r="T89" s="89">
        <f t="shared" si="35"/>
        <v>0</v>
      </c>
      <c r="U89" s="89">
        <f t="shared" si="36"/>
        <v>0</v>
      </c>
      <c r="V89" s="353"/>
      <c r="W89" s="353"/>
      <c r="X89" s="353"/>
      <c r="Y89" s="353"/>
      <c r="Z89" s="88"/>
      <c r="AA89" s="89">
        <f t="shared" si="45"/>
        <v>0</v>
      </c>
      <c r="AB89" s="89">
        <f t="shared" si="37"/>
        <v>0</v>
      </c>
      <c r="AC89" s="352"/>
      <c r="AD89" s="352"/>
      <c r="AE89" s="352"/>
      <c r="AF89" s="352"/>
      <c r="AG89" s="88"/>
      <c r="AH89" s="89">
        <f t="shared" si="46"/>
        <v>0</v>
      </c>
      <c r="AI89" s="89">
        <f t="shared" si="38"/>
        <v>0</v>
      </c>
      <c r="AJ89" s="353"/>
      <c r="AK89" s="353"/>
      <c r="AL89" s="353"/>
      <c r="AM89" s="353"/>
      <c r="AN89" s="90"/>
      <c r="AO89" s="142">
        <f t="shared" si="47"/>
        <v>0</v>
      </c>
      <c r="AP89" s="142">
        <f t="shared" si="39"/>
        <v>0</v>
      </c>
      <c r="AQ89" s="91">
        <f t="shared" si="32"/>
        <v>0</v>
      </c>
      <c r="AR89" s="147">
        <f t="shared" si="40"/>
        <v>0</v>
      </c>
      <c r="AS89" s="147">
        <f t="shared" si="41"/>
        <v>0</v>
      </c>
    </row>
    <row r="90" spans="1:45" ht="26" customHeight="1">
      <c r="A90" s="25" t="s">
        <v>275</v>
      </c>
      <c r="B90" s="26" t="s">
        <v>276</v>
      </c>
      <c r="C90" s="27">
        <v>1</v>
      </c>
      <c r="D90" s="27" t="s">
        <v>378</v>
      </c>
      <c r="E90" s="28">
        <v>99.95</v>
      </c>
      <c r="F90" s="28">
        <v>49.98</v>
      </c>
      <c r="G90" s="28">
        <v>47.48</v>
      </c>
      <c r="H90" s="28">
        <v>44.98</v>
      </c>
      <c r="I90" s="50">
        <f t="shared" si="42"/>
        <v>49.98</v>
      </c>
      <c r="J90" s="50">
        <f t="shared" si="43"/>
        <v>47.48</v>
      </c>
      <c r="K90" s="50">
        <f t="shared" si="44"/>
        <v>44.98</v>
      </c>
      <c r="L90" s="50">
        <f t="shared" si="34"/>
        <v>49.98</v>
      </c>
      <c r="M90" s="367"/>
      <c r="N90" s="52">
        <f t="shared" si="33"/>
        <v>0</v>
      </c>
      <c r="O90" s="352"/>
      <c r="P90" s="352"/>
      <c r="Q90" s="352"/>
      <c r="R90" s="352"/>
      <c r="S90" s="88"/>
      <c r="T90" s="89">
        <f t="shared" si="35"/>
        <v>0</v>
      </c>
      <c r="U90" s="89">
        <f t="shared" si="36"/>
        <v>0</v>
      </c>
      <c r="V90" s="353"/>
      <c r="W90" s="353"/>
      <c r="X90" s="353"/>
      <c r="Y90" s="353"/>
      <c r="Z90" s="88"/>
      <c r="AA90" s="89">
        <f t="shared" si="45"/>
        <v>0</v>
      </c>
      <c r="AB90" s="89">
        <f t="shared" si="37"/>
        <v>0</v>
      </c>
      <c r="AC90" s="352"/>
      <c r="AD90" s="352"/>
      <c r="AE90" s="352"/>
      <c r="AF90" s="352"/>
      <c r="AG90" s="88"/>
      <c r="AH90" s="89">
        <f t="shared" si="46"/>
        <v>0</v>
      </c>
      <c r="AI90" s="89">
        <f t="shared" si="38"/>
        <v>0</v>
      </c>
      <c r="AJ90" s="353"/>
      <c r="AK90" s="353"/>
      <c r="AL90" s="353"/>
      <c r="AM90" s="353"/>
      <c r="AN90" s="90"/>
      <c r="AO90" s="142">
        <f t="shared" si="47"/>
        <v>0</v>
      </c>
      <c r="AP90" s="142">
        <f t="shared" si="39"/>
        <v>0</v>
      </c>
      <c r="AQ90" s="91">
        <f t="shared" si="32"/>
        <v>0</v>
      </c>
      <c r="AR90" s="147">
        <f t="shared" si="40"/>
        <v>0</v>
      </c>
      <c r="AS90" s="147">
        <f t="shared" si="41"/>
        <v>0</v>
      </c>
    </row>
    <row r="91" spans="1:45" ht="26" customHeight="1">
      <c r="A91" s="21" t="s">
        <v>277</v>
      </c>
      <c r="B91" s="22" t="s">
        <v>278</v>
      </c>
      <c r="C91" s="23">
        <v>1</v>
      </c>
      <c r="D91" s="23" t="s">
        <v>378</v>
      </c>
      <c r="E91" s="24">
        <v>52.95</v>
      </c>
      <c r="F91" s="24">
        <v>26.48</v>
      </c>
      <c r="G91" s="24">
        <v>25.16</v>
      </c>
      <c r="H91" s="24">
        <v>23.83</v>
      </c>
      <c r="I91" s="50">
        <f t="shared" si="42"/>
        <v>26.48</v>
      </c>
      <c r="J91" s="50">
        <f t="shared" si="43"/>
        <v>25.16</v>
      </c>
      <c r="K91" s="50">
        <f t="shared" si="44"/>
        <v>23.83</v>
      </c>
      <c r="L91" s="50">
        <f t="shared" si="34"/>
        <v>26.48</v>
      </c>
      <c r="M91" s="367"/>
      <c r="N91" s="52">
        <f t="shared" si="33"/>
        <v>0</v>
      </c>
      <c r="O91" s="352"/>
      <c r="P91" s="352"/>
      <c r="Q91" s="352"/>
      <c r="R91" s="352"/>
      <c r="S91" s="88"/>
      <c r="T91" s="89">
        <f t="shared" si="35"/>
        <v>0</v>
      </c>
      <c r="U91" s="89">
        <f t="shared" si="36"/>
        <v>0</v>
      </c>
      <c r="V91" s="353"/>
      <c r="W91" s="353"/>
      <c r="X91" s="353"/>
      <c r="Y91" s="353"/>
      <c r="Z91" s="88"/>
      <c r="AA91" s="89">
        <f t="shared" si="45"/>
        <v>0</v>
      </c>
      <c r="AB91" s="89">
        <f t="shared" si="37"/>
        <v>0</v>
      </c>
      <c r="AC91" s="352"/>
      <c r="AD91" s="352"/>
      <c r="AE91" s="352"/>
      <c r="AF91" s="352"/>
      <c r="AG91" s="88"/>
      <c r="AH91" s="89">
        <f t="shared" si="46"/>
        <v>0</v>
      </c>
      <c r="AI91" s="89">
        <f t="shared" si="38"/>
        <v>0</v>
      </c>
      <c r="AJ91" s="353"/>
      <c r="AK91" s="353"/>
      <c r="AL91" s="353"/>
      <c r="AM91" s="353"/>
      <c r="AN91" s="90"/>
      <c r="AO91" s="142">
        <f t="shared" si="47"/>
        <v>0</v>
      </c>
      <c r="AP91" s="142">
        <f t="shared" si="39"/>
        <v>0</v>
      </c>
      <c r="AQ91" s="91">
        <f t="shared" si="32"/>
        <v>0</v>
      </c>
      <c r="AR91" s="147">
        <f t="shared" si="40"/>
        <v>0</v>
      </c>
      <c r="AS91" s="147">
        <f t="shared" si="41"/>
        <v>0</v>
      </c>
    </row>
    <row r="92" spans="1:45" ht="26" customHeight="1">
      <c r="A92" s="25" t="s">
        <v>279</v>
      </c>
      <c r="B92" s="26" t="s">
        <v>280</v>
      </c>
      <c r="C92" s="27">
        <v>1</v>
      </c>
      <c r="D92" s="27" t="s">
        <v>468</v>
      </c>
      <c r="E92" s="28">
        <v>39.950000000000003</v>
      </c>
      <c r="F92" s="28">
        <v>21.98</v>
      </c>
      <c r="G92" s="28">
        <v>20.88</v>
      </c>
      <c r="H92" s="28">
        <v>19.78</v>
      </c>
      <c r="I92" s="50">
        <f t="shared" si="42"/>
        <v>21.98</v>
      </c>
      <c r="J92" s="50">
        <f t="shared" si="43"/>
        <v>20.88</v>
      </c>
      <c r="K92" s="50">
        <f t="shared" si="44"/>
        <v>19.78</v>
      </c>
      <c r="L92" s="50">
        <f t="shared" si="34"/>
        <v>21.98</v>
      </c>
      <c r="M92" s="368"/>
      <c r="N92" s="52">
        <f t="shared" si="33"/>
        <v>0</v>
      </c>
      <c r="O92" s="352"/>
      <c r="P92" s="352"/>
      <c r="Q92" s="352"/>
      <c r="R92" s="352"/>
      <c r="S92" s="88"/>
      <c r="T92" s="89">
        <f t="shared" si="35"/>
        <v>0</v>
      </c>
      <c r="U92" s="89">
        <f t="shared" si="36"/>
        <v>0</v>
      </c>
      <c r="V92" s="353"/>
      <c r="W92" s="353"/>
      <c r="X92" s="353"/>
      <c r="Y92" s="353"/>
      <c r="Z92" s="88"/>
      <c r="AA92" s="89">
        <f t="shared" si="45"/>
        <v>0</v>
      </c>
      <c r="AB92" s="89">
        <f t="shared" si="37"/>
        <v>0</v>
      </c>
      <c r="AC92" s="352"/>
      <c r="AD92" s="352"/>
      <c r="AE92" s="352"/>
      <c r="AF92" s="352"/>
      <c r="AG92" s="88"/>
      <c r="AH92" s="89">
        <f t="shared" si="46"/>
        <v>0</v>
      </c>
      <c r="AI92" s="89">
        <f t="shared" si="38"/>
        <v>0</v>
      </c>
      <c r="AJ92" s="353"/>
      <c r="AK92" s="353"/>
      <c r="AL92" s="353"/>
      <c r="AM92" s="353"/>
      <c r="AN92" s="90"/>
      <c r="AO92" s="142">
        <f t="shared" si="47"/>
        <v>0</v>
      </c>
      <c r="AP92" s="142">
        <f t="shared" si="39"/>
        <v>0</v>
      </c>
      <c r="AQ92" s="91">
        <f t="shared" ref="AQ92" si="48">AS92</f>
        <v>0</v>
      </c>
      <c r="AR92" s="147">
        <f t="shared" si="40"/>
        <v>0</v>
      </c>
      <c r="AS92" s="147">
        <f t="shared" si="41"/>
        <v>0</v>
      </c>
    </row>
    <row r="93" spans="1:45" ht="26" customHeight="1">
      <c r="A93" s="12"/>
      <c r="B93" s="7" t="s">
        <v>469</v>
      </c>
      <c r="C93" s="13"/>
      <c r="D93" s="14"/>
      <c r="E93" s="15"/>
      <c r="F93" s="15"/>
      <c r="G93" s="15"/>
      <c r="H93" s="15"/>
      <c r="I93" s="49"/>
      <c r="J93" s="49"/>
      <c r="K93" s="49"/>
      <c r="L93" s="50">
        <f t="shared" si="34"/>
        <v>0</v>
      </c>
      <c r="M93" s="9"/>
      <c r="N93" s="9"/>
      <c r="O93" s="365"/>
      <c r="P93" s="365"/>
      <c r="Q93" s="365"/>
      <c r="R93" s="365"/>
      <c r="S93" s="240"/>
      <c r="T93" s="85"/>
      <c r="U93" s="85"/>
      <c r="V93" s="365"/>
      <c r="W93" s="365"/>
      <c r="X93" s="365"/>
      <c r="Y93" s="365"/>
      <c r="Z93" s="240"/>
      <c r="AA93" s="85"/>
      <c r="AB93" s="85"/>
      <c r="AC93" s="365"/>
      <c r="AD93" s="365"/>
      <c r="AE93" s="365"/>
      <c r="AF93" s="365"/>
      <c r="AG93" s="240"/>
      <c r="AH93" s="85"/>
      <c r="AI93" s="85"/>
      <c r="AJ93" s="365"/>
      <c r="AK93" s="365"/>
      <c r="AL93" s="365"/>
      <c r="AM93" s="365"/>
      <c r="AN93" s="240"/>
      <c r="AO93" s="85"/>
      <c r="AP93" s="85"/>
      <c r="AQ93" s="241"/>
      <c r="AR93" s="85"/>
      <c r="AS93" s="146"/>
    </row>
    <row r="94" spans="1:45" ht="26" customHeight="1">
      <c r="A94" s="21" t="s">
        <v>470</v>
      </c>
      <c r="B94" s="22" t="s">
        <v>471</v>
      </c>
      <c r="C94" s="23">
        <v>16</v>
      </c>
      <c r="D94" s="23" t="s">
        <v>341</v>
      </c>
      <c r="E94" s="24">
        <v>7.95</v>
      </c>
      <c r="F94" s="24">
        <v>3.98</v>
      </c>
      <c r="G94" s="24">
        <v>3.78</v>
      </c>
      <c r="H94" s="24">
        <v>3.58</v>
      </c>
      <c r="I94" s="50">
        <f t="shared" si="42"/>
        <v>3.98</v>
      </c>
      <c r="J94" s="50">
        <f t="shared" si="43"/>
        <v>3.78</v>
      </c>
      <c r="K94" s="50">
        <f t="shared" si="44"/>
        <v>3.58</v>
      </c>
      <c r="L94" s="50">
        <f t="shared" si="34"/>
        <v>3.98</v>
      </c>
      <c r="M94" s="51" t="s">
        <v>35</v>
      </c>
      <c r="N94" s="52">
        <f t="shared" ref="N94:N125" si="49">IF(M94="CARDED (+10¢)",0.1,0)</f>
        <v>0</v>
      </c>
      <c r="O94" s="352"/>
      <c r="P94" s="352"/>
      <c r="Q94" s="352"/>
      <c r="R94" s="352"/>
      <c r="S94" s="88"/>
      <c r="T94" s="89">
        <f t="shared" si="35"/>
        <v>0</v>
      </c>
      <c r="U94" s="89">
        <f t="shared" si="36"/>
        <v>0</v>
      </c>
      <c r="V94" s="353"/>
      <c r="W94" s="353"/>
      <c r="X94" s="353"/>
      <c r="Y94" s="353"/>
      <c r="Z94" s="88"/>
      <c r="AA94" s="89">
        <f t="shared" si="45"/>
        <v>0</v>
      </c>
      <c r="AB94" s="89">
        <f t="shared" si="37"/>
        <v>0</v>
      </c>
      <c r="AC94" s="352"/>
      <c r="AD94" s="352"/>
      <c r="AE94" s="352"/>
      <c r="AF94" s="352"/>
      <c r="AG94" s="88"/>
      <c r="AH94" s="89">
        <f t="shared" si="46"/>
        <v>0</v>
      </c>
      <c r="AI94" s="89">
        <f t="shared" si="38"/>
        <v>0</v>
      </c>
      <c r="AJ94" s="353"/>
      <c r="AK94" s="353"/>
      <c r="AL94" s="353"/>
      <c r="AM94" s="353"/>
      <c r="AN94" s="90"/>
      <c r="AO94" s="142">
        <f t="shared" si="47"/>
        <v>0</v>
      </c>
      <c r="AP94" s="142">
        <f t="shared" si="39"/>
        <v>0</v>
      </c>
      <c r="AQ94" s="91">
        <f t="shared" ref="AQ94:AQ125" si="50">AS94</f>
        <v>0</v>
      </c>
      <c r="AR94" s="147">
        <f t="shared" si="40"/>
        <v>0</v>
      </c>
      <c r="AS94" s="147">
        <f t="shared" si="41"/>
        <v>0</v>
      </c>
    </row>
    <row r="95" spans="1:45" ht="26" customHeight="1">
      <c r="A95" s="17" t="s">
        <v>472</v>
      </c>
      <c r="B95" s="18" t="s">
        <v>473</v>
      </c>
      <c r="C95" s="19">
        <v>16</v>
      </c>
      <c r="D95" s="19" t="s">
        <v>341</v>
      </c>
      <c r="E95" s="20">
        <v>7.5</v>
      </c>
      <c r="F95" s="20">
        <v>3.75</v>
      </c>
      <c r="G95" s="20">
        <v>3.56</v>
      </c>
      <c r="H95" s="20">
        <v>3.38</v>
      </c>
      <c r="I95" s="50">
        <f t="shared" si="42"/>
        <v>3.75</v>
      </c>
      <c r="J95" s="50">
        <f t="shared" si="43"/>
        <v>3.56</v>
      </c>
      <c r="K95" s="50">
        <f t="shared" si="44"/>
        <v>3.38</v>
      </c>
      <c r="L95" s="50">
        <f t="shared" si="34"/>
        <v>3.75</v>
      </c>
      <c r="M95" s="51" t="s">
        <v>35</v>
      </c>
      <c r="N95" s="52">
        <f t="shared" si="49"/>
        <v>0</v>
      </c>
      <c r="O95" s="352"/>
      <c r="P95" s="352"/>
      <c r="Q95" s="352"/>
      <c r="R95" s="352"/>
      <c r="S95" s="88"/>
      <c r="T95" s="89">
        <f t="shared" si="35"/>
        <v>0</v>
      </c>
      <c r="U95" s="89">
        <f t="shared" si="36"/>
        <v>0</v>
      </c>
      <c r="V95" s="353"/>
      <c r="W95" s="353"/>
      <c r="X95" s="353"/>
      <c r="Y95" s="353"/>
      <c r="Z95" s="88"/>
      <c r="AA95" s="89">
        <f t="shared" si="45"/>
        <v>0</v>
      </c>
      <c r="AB95" s="89">
        <f t="shared" si="37"/>
        <v>0</v>
      </c>
      <c r="AC95" s="352"/>
      <c r="AD95" s="352"/>
      <c r="AE95" s="352"/>
      <c r="AF95" s="352"/>
      <c r="AG95" s="88"/>
      <c r="AH95" s="89">
        <f t="shared" si="46"/>
        <v>0</v>
      </c>
      <c r="AI95" s="89">
        <f t="shared" si="38"/>
        <v>0</v>
      </c>
      <c r="AJ95" s="353"/>
      <c r="AK95" s="353"/>
      <c r="AL95" s="353"/>
      <c r="AM95" s="353"/>
      <c r="AN95" s="90"/>
      <c r="AO95" s="142">
        <f t="shared" si="47"/>
        <v>0</v>
      </c>
      <c r="AP95" s="142">
        <f t="shared" si="39"/>
        <v>0</v>
      </c>
      <c r="AQ95" s="91">
        <f t="shared" si="50"/>
        <v>0</v>
      </c>
      <c r="AR95" s="147">
        <f t="shared" si="40"/>
        <v>0</v>
      </c>
      <c r="AS95" s="147">
        <f t="shared" si="41"/>
        <v>0</v>
      </c>
    </row>
    <row r="96" spans="1:45" ht="26" customHeight="1">
      <c r="A96" s="21" t="s">
        <v>474</v>
      </c>
      <c r="B96" s="22" t="s">
        <v>475</v>
      </c>
      <c r="C96" s="23">
        <v>16</v>
      </c>
      <c r="D96" s="23" t="s">
        <v>341</v>
      </c>
      <c r="E96" s="24">
        <v>7.5</v>
      </c>
      <c r="F96" s="24">
        <v>3.75</v>
      </c>
      <c r="G96" s="24">
        <v>3.56</v>
      </c>
      <c r="H96" s="24">
        <v>3.38</v>
      </c>
      <c r="I96" s="50">
        <f t="shared" si="42"/>
        <v>3.75</v>
      </c>
      <c r="J96" s="50">
        <f t="shared" si="43"/>
        <v>3.56</v>
      </c>
      <c r="K96" s="50">
        <f t="shared" si="44"/>
        <v>3.38</v>
      </c>
      <c r="L96" s="50">
        <f t="shared" si="34"/>
        <v>3.75</v>
      </c>
      <c r="M96" s="51" t="s">
        <v>35</v>
      </c>
      <c r="N96" s="52">
        <f t="shared" si="49"/>
        <v>0</v>
      </c>
      <c r="O96" s="352"/>
      <c r="P96" s="352"/>
      <c r="Q96" s="352"/>
      <c r="R96" s="352"/>
      <c r="S96" s="88"/>
      <c r="T96" s="89">
        <f t="shared" si="35"/>
        <v>0</v>
      </c>
      <c r="U96" s="89">
        <f t="shared" si="36"/>
        <v>0</v>
      </c>
      <c r="V96" s="353"/>
      <c r="W96" s="353"/>
      <c r="X96" s="353"/>
      <c r="Y96" s="353"/>
      <c r="Z96" s="88"/>
      <c r="AA96" s="89">
        <f t="shared" si="45"/>
        <v>0</v>
      </c>
      <c r="AB96" s="89">
        <f t="shared" si="37"/>
        <v>0</v>
      </c>
      <c r="AC96" s="352"/>
      <c r="AD96" s="352"/>
      <c r="AE96" s="352"/>
      <c r="AF96" s="352"/>
      <c r="AG96" s="88"/>
      <c r="AH96" s="89">
        <f t="shared" si="46"/>
        <v>0</v>
      </c>
      <c r="AI96" s="89">
        <f t="shared" si="38"/>
        <v>0</v>
      </c>
      <c r="AJ96" s="353"/>
      <c r="AK96" s="353"/>
      <c r="AL96" s="353"/>
      <c r="AM96" s="353"/>
      <c r="AN96" s="90"/>
      <c r="AO96" s="142">
        <f t="shared" si="47"/>
        <v>0</v>
      </c>
      <c r="AP96" s="142">
        <f t="shared" si="39"/>
        <v>0</v>
      </c>
      <c r="AQ96" s="91">
        <f t="shared" si="50"/>
        <v>0</v>
      </c>
      <c r="AR96" s="147">
        <f t="shared" si="40"/>
        <v>0</v>
      </c>
      <c r="AS96" s="147">
        <f t="shared" si="41"/>
        <v>0</v>
      </c>
    </row>
    <row r="97" spans="1:45" ht="26" customHeight="1">
      <c r="A97" s="17" t="s">
        <v>476</v>
      </c>
      <c r="B97" s="18" t="s">
        <v>477</v>
      </c>
      <c r="C97" s="19">
        <v>16</v>
      </c>
      <c r="D97" s="19" t="s">
        <v>341</v>
      </c>
      <c r="E97" s="20">
        <v>7.5</v>
      </c>
      <c r="F97" s="20">
        <v>3.75</v>
      </c>
      <c r="G97" s="20">
        <v>3.56</v>
      </c>
      <c r="H97" s="20">
        <v>3.38</v>
      </c>
      <c r="I97" s="50">
        <f t="shared" si="42"/>
        <v>3.75</v>
      </c>
      <c r="J97" s="50">
        <f t="shared" si="43"/>
        <v>3.56</v>
      </c>
      <c r="K97" s="50">
        <f t="shared" si="44"/>
        <v>3.38</v>
      </c>
      <c r="L97" s="50">
        <f t="shared" si="34"/>
        <v>3.75</v>
      </c>
      <c r="M97" s="51" t="s">
        <v>35</v>
      </c>
      <c r="N97" s="52">
        <f t="shared" si="49"/>
        <v>0</v>
      </c>
      <c r="O97" s="352"/>
      <c r="P97" s="352"/>
      <c r="Q97" s="352"/>
      <c r="R97" s="352"/>
      <c r="S97" s="88"/>
      <c r="T97" s="89">
        <f t="shared" si="35"/>
        <v>0</v>
      </c>
      <c r="U97" s="89">
        <f t="shared" si="36"/>
        <v>0</v>
      </c>
      <c r="V97" s="353"/>
      <c r="W97" s="353"/>
      <c r="X97" s="353"/>
      <c r="Y97" s="353"/>
      <c r="Z97" s="88"/>
      <c r="AA97" s="89">
        <f t="shared" si="45"/>
        <v>0</v>
      </c>
      <c r="AB97" s="89">
        <f t="shared" si="37"/>
        <v>0</v>
      </c>
      <c r="AC97" s="352"/>
      <c r="AD97" s="352"/>
      <c r="AE97" s="352"/>
      <c r="AF97" s="352"/>
      <c r="AG97" s="88"/>
      <c r="AH97" s="89">
        <f t="shared" si="46"/>
        <v>0</v>
      </c>
      <c r="AI97" s="89">
        <f t="shared" si="38"/>
        <v>0</v>
      </c>
      <c r="AJ97" s="353"/>
      <c r="AK97" s="353"/>
      <c r="AL97" s="353"/>
      <c r="AM97" s="353"/>
      <c r="AN97" s="90"/>
      <c r="AO97" s="142">
        <f t="shared" si="47"/>
        <v>0</v>
      </c>
      <c r="AP97" s="142">
        <f t="shared" si="39"/>
        <v>0</v>
      </c>
      <c r="AQ97" s="91">
        <f t="shared" si="50"/>
        <v>0</v>
      </c>
      <c r="AR97" s="147">
        <f t="shared" si="40"/>
        <v>0</v>
      </c>
      <c r="AS97" s="147">
        <f t="shared" si="41"/>
        <v>0</v>
      </c>
    </row>
    <row r="98" spans="1:45" ht="26" customHeight="1">
      <c r="A98" s="21" t="s">
        <v>478</v>
      </c>
      <c r="B98" s="22" t="s">
        <v>479</v>
      </c>
      <c r="C98" s="23">
        <v>16</v>
      </c>
      <c r="D98" s="23" t="s">
        <v>341</v>
      </c>
      <c r="E98" s="24">
        <v>7.5</v>
      </c>
      <c r="F98" s="24">
        <v>3.75</v>
      </c>
      <c r="G98" s="24">
        <v>3.56</v>
      </c>
      <c r="H98" s="24">
        <v>3.38</v>
      </c>
      <c r="I98" s="50">
        <f t="shared" si="42"/>
        <v>3.75</v>
      </c>
      <c r="J98" s="50">
        <f t="shared" si="43"/>
        <v>3.56</v>
      </c>
      <c r="K98" s="50">
        <f t="shared" si="44"/>
        <v>3.38</v>
      </c>
      <c r="L98" s="50">
        <f t="shared" si="34"/>
        <v>3.75</v>
      </c>
      <c r="M98" s="51" t="s">
        <v>35</v>
      </c>
      <c r="N98" s="52">
        <f t="shared" si="49"/>
        <v>0</v>
      </c>
      <c r="O98" s="352"/>
      <c r="P98" s="352"/>
      <c r="Q98" s="352"/>
      <c r="R98" s="352"/>
      <c r="S98" s="88"/>
      <c r="T98" s="89">
        <f t="shared" si="35"/>
        <v>0</v>
      </c>
      <c r="U98" s="89">
        <f t="shared" si="36"/>
        <v>0</v>
      </c>
      <c r="V98" s="353"/>
      <c r="W98" s="353"/>
      <c r="X98" s="353"/>
      <c r="Y98" s="353"/>
      <c r="Z98" s="88"/>
      <c r="AA98" s="89">
        <f t="shared" si="45"/>
        <v>0</v>
      </c>
      <c r="AB98" s="89">
        <f t="shared" si="37"/>
        <v>0</v>
      </c>
      <c r="AC98" s="352"/>
      <c r="AD98" s="352"/>
      <c r="AE98" s="352"/>
      <c r="AF98" s="352"/>
      <c r="AG98" s="88"/>
      <c r="AH98" s="89">
        <f t="shared" si="46"/>
        <v>0</v>
      </c>
      <c r="AI98" s="89">
        <f t="shared" si="38"/>
        <v>0</v>
      </c>
      <c r="AJ98" s="353"/>
      <c r="AK98" s="353"/>
      <c r="AL98" s="353"/>
      <c r="AM98" s="353"/>
      <c r="AN98" s="90"/>
      <c r="AO98" s="142">
        <f t="shared" si="47"/>
        <v>0</v>
      </c>
      <c r="AP98" s="142">
        <f t="shared" si="39"/>
        <v>0</v>
      </c>
      <c r="AQ98" s="91">
        <f t="shared" si="50"/>
        <v>0</v>
      </c>
      <c r="AR98" s="147">
        <f t="shared" si="40"/>
        <v>0</v>
      </c>
      <c r="AS98" s="147">
        <f t="shared" si="41"/>
        <v>0</v>
      </c>
    </row>
    <row r="99" spans="1:45" ht="26" customHeight="1">
      <c r="A99" s="17" t="s">
        <v>480</v>
      </c>
      <c r="B99" s="18" t="s">
        <v>481</v>
      </c>
      <c r="C99" s="19">
        <v>45</v>
      </c>
      <c r="D99" s="19" t="s">
        <v>482</v>
      </c>
      <c r="E99" s="20">
        <v>5.5</v>
      </c>
      <c r="F99" s="20">
        <v>2.75</v>
      </c>
      <c r="G99" s="20">
        <v>2.61</v>
      </c>
      <c r="H99" s="20">
        <v>2.48</v>
      </c>
      <c r="I99" s="50">
        <f t="shared" si="42"/>
        <v>2.75</v>
      </c>
      <c r="J99" s="50">
        <f t="shared" si="43"/>
        <v>2.61</v>
      </c>
      <c r="K99" s="50">
        <f t="shared" si="44"/>
        <v>2.48</v>
      </c>
      <c r="L99" s="50">
        <f t="shared" si="34"/>
        <v>2.75</v>
      </c>
      <c r="M99" s="51" t="s">
        <v>35</v>
      </c>
      <c r="N99" s="52">
        <f t="shared" si="49"/>
        <v>0</v>
      </c>
      <c r="O99" s="352"/>
      <c r="P99" s="352"/>
      <c r="Q99" s="352"/>
      <c r="R99" s="352"/>
      <c r="S99" s="88"/>
      <c r="T99" s="89">
        <f t="shared" si="35"/>
        <v>0</v>
      </c>
      <c r="U99" s="89">
        <f t="shared" si="36"/>
        <v>0</v>
      </c>
      <c r="V99" s="353"/>
      <c r="W99" s="353"/>
      <c r="X99" s="353"/>
      <c r="Y99" s="353"/>
      <c r="Z99" s="88"/>
      <c r="AA99" s="89">
        <f t="shared" si="45"/>
        <v>0</v>
      </c>
      <c r="AB99" s="89">
        <f t="shared" si="37"/>
        <v>0</v>
      </c>
      <c r="AC99" s="352"/>
      <c r="AD99" s="352"/>
      <c r="AE99" s="352"/>
      <c r="AF99" s="352"/>
      <c r="AG99" s="88"/>
      <c r="AH99" s="89">
        <f t="shared" si="46"/>
        <v>0</v>
      </c>
      <c r="AI99" s="89">
        <f t="shared" si="38"/>
        <v>0</v>
      </c>
      <c r="AJ99" s="353"/>
      <c r="AK99" s="353"/>
      <c r="AL99" s="353"/>
      <c r="AM99" s="353"/>
      <c r="AN99" s="90"/>
      <c r="AO99" s="142">
        <f t="shared" si="47"/>
        <v>0</v>
      </c>
      <c r="AP99" s="142">
        <f t="shared" si="39"/>
        <v>0</v>
      </c>
      <c r="AQ99" s="91">
        <f t="shared" si="50"/>
        <v>0</v>
      </c>
      <c r="AR99" s="147">
        <f t="shared" si="40"/>
        <v>0</v>
      </c>
      <c r="AS99" s="147">
        <f t="shared" si="41"/>
        <v>0</v>
      </c>
    </row>
    <row r="100" spans="1:45" ht="26" customHeight="1">
      <c r="A100" s="21" t="s">
        <v>483</v>
      </c>
      <c r="B100" s="22" t="s">
        <v>484</v>
      </c>
      <c r="C100" s="23">
        <v>45</v>
      </c>
      <c r="D100" s="23" t="s">
        <v>482</v>
      </c>
      <c r="E100" s="24">
        <v>5.5</v>
      </c>
      <c r="F100" s="24">
        <v>2.75</v>
      </c>
      <c r="G100" s="24">
        <v>2.61</v>
      </c>
      <c r="H100" s="24">
        <v>2.48</v>
      </c>
      <c r="I100" s="50">
        <f t="shared" si="42"/>
        <v>2.75</v>
      </c>
      <c r="J100" s="50">
        <f t="shared" si="43"/>
        <v>2.61</v>
      </c>
      <c r="K100" s="50">
        <f t="shared" si="44"/>
        <v>2.48</v>
      </c>
      <c r="L100" s="50">
        <f t="shared" si="34"/>
        <v>2.75</v>
      </c>
      <c r="M100" s="51" t="s">
        <v>35</v>
      </c>
      <c r="N100" s="52">
        <f t="shared" si="49"/>
        <v>0</v>
      </c>
      <c r="O100" s="352"/>
      <c r="P100" s="352"/>
      <c r="Q100" s="352"/>
      <c r="R100" s="352"/>
      <c r="S100" s="88"/>
      <c r="T100" s="89">
        <f t="shared" si="35"/>
        <v>0</v>
      </c>
      <c r="U100" s="89">
        <f t="shared" si="36"/>
        <v>0</v>
      </c>
      <c r="V100" s="353"/>
      <c r="W100" s="353"/>
      <c r="X100" s="353"/>
      <c r="Y100" s="353"/>
      <c r="Z100" s="88"/>
      <c r="AA100" s="89">
        <f t="shared" si="45"/>
        <v>0</v>
      </c>
      <c r="AB100" s="89">
        <f t="shared" si="37"/>
        <v>0</v>
      </c>
      <c r="AC100" s="352"/>
      <c r="AD100" s="352"/>
      <c r="AE100" s="352"/>
      <c r="AF100" s="352"/>
      <c r="AG100" s="88"/>
      <c r="AH100" s="89">
        <f t="shared" si="46"/>
        <v>0</v>
      </c>
      <c r="AI100" s="89">
        <f t="shared" si="38"/>
        <v>0</v>
      </c>
      <c r="AJ100" s="353"/>
      <c r="AK100" s="353"/>
      <c r="AL100" s="353"/>
      <c r="AM100" s="353"/>
      <c r="AN100" s="90"/>
      <c r="AO100" s="142">
        <f t="shared" si="47"/>
        <v>0</v>
      </c>
      <c r="AP100" s="142">
        <f t="shared" si="39"/>
        <v>0</v>
      </c>
      <c r="AQ100" s="91">
        <f t="shared" si="50"/>
        <v>0</v>
      </c>
      <c r="AR100" s="147">
        <f t="shared" si="40"/>
        <v>0</v>
      </c>
      <c r="AS100" s="147">
        <f t="shared" si="41"/>
        <v>0</v>
      </c>
    </row>
    <row r="101" spans="1:45" ht="26" customHeight="1">
      <c r="A101" s="17" t="s">
        <v>485</v>
      </c>
      <c r="B101" s="18" t="s">
        <v>486</v>
      </c>
      <c r="C101" s="19">
        <v>45</v>
      </c>
      <c r="D101" s="19" t="s">
        <v>482</v>
      </c>
      <c r="E101" s="20">
        <v>5.5</v>
      </c>
      <c r="F101" s="20">
        <v>2.75</v>
      </c>
      <c r="G101" s="20">
        <v>2.61</v>
      </c>
      <c r="H101" s="20">
        <v>2.48</v>
      </c>
      <c r="I101" s="50">
        <f t="shared" si="42"/>
        <v>2.75</v>
      </c>
      <c r="J101" s="50">
        <f t="shared" si="43"/>
        <v>2.61</v>
      </c>
      <c r="K101" s="50">
        <f t="shared" si="44"/>
        <v>2.48</v>
      </c>
      <c r="L101" s="50">
        <f t="shared" si="34"/>
        <v>2.75</v>
      </c>
      <c r="M101" s="51" t="s">
        <v>35</v>
      </c>
      <c r="N101" s="52">
        <f t="shared" si="49"/>
        <v>0</v>
      </c>
      <c r="O101" s="352"/>
      <c r="P101" s="352"/>
      <c r="Q101" s="352"/>
      <c r="R101" s="352"/>
      <c r="S101" s="88"/>
      <c r="T101" s="89">
        <f t="shared" si="35"/>
        <v>0</v>
      </c>
      <c r="U101" s="89">
        <f t="shared" si="36"/>
        <v>0</v>
      </c>
      <c r="V101" s="353"/>
      <c r="W101" s="353"/>
      <c r="X101" s="353"/>
      <c r="Y101" s="353"/>
      <c r="Z101" s="88"/>
      <c r="AA101" s="89">
        <f t="shared" si="45"/>
        <v>0</v>
      </c>
      <c r="AB101" s="89">
        <f t="shared" si="37"/>
        <v>0</v>
      </c>
      <c r="AC101" s="352"/>
      <c r="AD101" s="352"/>
      <c r="AE101" s="352"/>
      <c r="AF101" s="352"/>
      <c r="AG101" s="88"/>
      <c r="AH101" s="89">
        <f t="shared" si="46"/>
        <v>0</v>
      </c>
      <c r="AI101" s="89">
        <f t="shared" si="38"/>
        <v>0</v>
      </c>
      <c r="AJ101" s="353"/>
      <c r="AK101" s="353"/>
      <c r="AL101" s="353"/>
      <c r="AM101" s="353"/>
      <c r="AN101" s="90"/>
      <c r="AO101" s="142">
        <f t="shared" si="47"/>
        <v>0</v>
      </c>
      <c r="AP101" s="142">
        <f t="shared" si="39"/>
        <v>0</v>
      </c>
      <c r="AQ101" s="91">
        <f t="shared" si="50"/>
        <v>0</v>
      </c>
      <c r="AR101" s="147">
        <f t="shared" si="40"/>
        <v>0</v>
      </c>
      <c r="AS101" s="147">
        <f t="shared" si="41"/>
        <v>0</v>
      </c>
    </row>
    <row r="102" spans="1:45" ht="26" customHeight="1">
      <c r="A102" s="21" t="s">
        <v>487</v>
      </c>
      <c r="B102" s="22" t="s">
        <v>488</v>
      </c>
      <c r="C102" s="23">
        <v>45</v>
      </c>
      <c r="D102" s="23" t="s">
        <v>489</v>
      </c>
      <c r="E102" s="24">
        <v>5.5</v>
      </c>
      <c r="F102" s="24">
        <v>2.75</v>
      </c>
      <c r="G102" s="24">
        <v>2.61</v>
      </c>
      <c r="H102" s="24">
        <v>2.48</v>
      </c>
      <c r="I102" s="50">
        <f t="shared" si="42"/>
        <v>2.75</v>
      </c>
      <c r="J102" s="50">
        <f t="shared" si="43"/>
        <v>2.61</v>
      </c>
      <c r="K102" s="50">
        <f t="shared" si="44"/>
        <v>2.48</v>
      </c>
      <c r="L102" s="50">
        <f t="shared" si="34"/>
        <v>2.75</v>
      </c>
      <c r="M102" s="51" t="s">
        <v>35</v>
      </c>
      <c r="N102" s="52">
        <f t="shared" si="49"/>
        <v>0</v>
      </c>
      <c r="O102" s="352"/>
      <c r="P102" s="352"/>
      <c r="Q102" s="352"/>
      <c r="R102" s="352"/>
      <c r="S102" s="88"/>
      <c r="T102" s="89">
        <f t="shared" si="35"/>
        <v>0</v>
      </c>
      <c r="U102" s="89">
        <f t="shared" si="36"/>
        <v>0</v>
      </c>
      <c r="V102" s="353"/>
      <c r="W102" s="353"/>
      <c r="X102" s="353"/>
      <c r="Y102" s="353"/>
      <c r="Z102" s="88"/>
      <c r="AA102" s="89">
        <f t="shared" si="45"/>
        <v>0</v>
      </c>
      <c r="AB102" s="89">
        <f t="shared" si="37"/>
        <v>0</v>
      </c>
      <c r="AC102" s="352"/>
      <c r="AD102" s="352"/>
      <c r="AE102" s="352"/>
      <c r="AF102" s="352"/>
      <c r="AG102" s="88"/>
      <c r="AH102" s="89">
        <f t="shared" si="46"/>
        <v>0</v>
      </c>
      <c r="AI102" s="89">
        <f t="shared" si="38"/>
        <v>0</v>
      </c>
      <c r="AJ102" s="353"/>
      <c r="AK102" s="353"/>
      <c r="AL102" s="353"/>
      <c r="AM102" s="353"/>
      <c r="AN102" s="90"/>
      <c r="AO102" s="142">
        <f t="shared" si="47"/>
        <v>0</v>
      </c>
      <c r="AP102" s="142">
        <f t="shared" si="39"/>
        <v>0</v>
      </c>
      <c r="AQ102" s="91">
        <f t="shared" si="50"/>
        <v>0</v>
      </c>
      <c r="AR102" s="147">
        <f t="shared" si="40"/>
        <v>0</v>
      </c>
      <c r="AS102" s="147">
        <f t="shared" si="41"/>
        <v>0</v>
      </c>
    </row>
    <row r="103" spans="1:45" ht="26" customHeight="1">
      <c r="A103" s="17" t="s">
        <v>490</v>
      </c>
      <c r="B103" s="18" t="s">
        <v>491</v>
      </c>
      <c r="C103" s="19">
        <v>45</v>
      </c>
      <c r="D103" s="19" t="s">
        <v>489</v>
      </c>
      <c r="E103" s="20">
        <v>5.5</v>
      </c>
      <c r="F103" s="20">
        <v>2.75</v>
      </c>
      <c r="G103" s="20">
        <v>2.61</v>
      </c>
      <c r="H103" s="20">
        <v>2.48</v>
      </c>
      <c r="I103" s="50">
        <f t="shared" si="42"/>
        <v>2.75</v>
      </c>
      <c r="J103" s="50">
        <f t="shared" si="43"/>
        <v>2.61</v>
      </c>
      <c r="K103" s="50">
        <f t="shared" si="44"/>
        <v>2.48</v>
      </c>
      <c r="L103" s="50">
        <f t="shared" si="34"/>
        <v>2.75</v>
      </c>
      <c r="M103" s="51" t="s">
        <v>35</v>
      </c>
      <c r="N103" s="52">
        <f t="shared" si="49"/>
        <v>0</v>
      </c>
      <c r="O103" s="352"/>
      <c r="P103" s="352"/>
      <c r="Q103" s="352"/>
      <c r="R103" s="352"/>
      <c r="S103" s="88"/>
      <c r="T103" s="89">
        <f t="shared" si="35"/>
        <v>0</v>
      </c>
      <c r="U103" s="89">
        <f t="shared" si="36"/>
        <v>0</v>
      </c>
      <c r="V103" s="353"/>
      <c r="W103" s="353"/>
      <c r="X103" s="353"/>
      <c r="Y103" s="353"/>
      <c r="Z103" s="88"/>
      <c r="AA103" s="89">
        <f t="shared" si="45"/>
        <v>0</v>
      </c>
      <c r="AB103" s="89">
        <f t="shared" si="37"/>
        <v>0</v>
      </c>
      <c r="AC103" s="352"/>
      <c r="AD103" s="352"/>
      <c r="AE103" s="352"/>
      <c r="AF103" s="352"/>
      <c r="AG103" s="88"/>
      <c r="AH103" s="89">
        <f t="shared" si="46"/>
        <v>0</v>
      </c>
      <c r="AI103" s="89">
        <f t="shared" si="38"/>
        <v>0</v>
      </c>
      <c r="AJ103" s="353"/>
      <c r="AK103" s="353"/>
      <c r="AL103" s="353"/>
      <c r="AM103" s="353"/>
      <c r="AN103" s="90"/>
      <c r="AO103" s="142">
        <f t="shared" si="47"/>
        <v>0</v>
      </c>
      <c r="AP103" s="142">
        <f t="shared" si="39"/>
        <v>0</v>
      </c>
      <c r="AQ103" s="91">
        <f t="shared" si="50"/>
        <v>0</v>
      </c>
      <c r="AR103" s="147">
        <f t="shared" si="40"/>
        <v>0</v>
      </c>
      <c r="AS103" s="147">
        <f t="shared" si="41"/>
        <v>0</v>
      </c>
    </row>
    <row r="104" spans="1:45" ht="26" customHeight="1">
      <c r="A104" s="21" t="s">
        <v>492</v>
      </c>
      <c r="B104" s="22" t="s">
        <v>493</v>
      </c>
      <c r="C104" s="23">
        <v>45</v>
      </c>
      <c r="D104" s="23" t="s">
        <v>489</v>
      </c>
      <c r="E104" s="24">
        <v>5.5</v>
      </c>
      <c r="F104" s="24">
        <v>2.75</v>
      </c>
      <c r="G104" s="24">
        <f>F104*0.95</f>
        <v>2.6124999999999998</v>
      </c>
      <c r="H104" s="24">
        <f>F104*0.9</f>
        <v>2.4750000000000001</v>
      </c>
      <c r="I104" s="50">
        <f t="shared" si="42"/>
        <v>2.75</v>
      </c>
      <c r="J104" s="50">
        <f t="shared" si="43"/>
        <v>2.6124999999999998</v>
      </c>
      <c r="K104" s="50">
        <f t="shared" si="44"/>
        <v>2.4750000000000001</v>
      </c>
      <c r="L104" s="50">
        <f t="shared" si="34"/>
        <v>2.75</v>
      </c>
      <c r="M104" s="51" t="s">
        <v>35</v>
      </c>
      <c r="N104" s="52">
        <f t="shared" si="49"/>
        <v>0</v>
      </c>
      <c r="O104" s="352"/>
      <c r="P104" s="352"/>
      <c r="Q104" s="352"/>
      <c r="R104" s="352"/>
      <c r="S104" s="88"/>
      <c r="T104" s="89">
        <f t="shared" si="35"/>
        <v>0</v>
      </c>
      <c r="U104" s="89">
        <f t="shared" si="36"/>
        <v>0</v>
      </c>
      <c r="V104" s="353"/>
      <c r="W104" s="353"/>
      <c r="X104" s="353"/>
      <c r="Y104" s="353"/>
      <c r="Z104" s="88"/>
      <c r="AA104" s="89">
        <f t="shared" si="45"/>
        <v>0</v>
      </c>
      <c r="AB104" s="89">
        <f t="shared" si="37"/>
        <v>0</v>
      </c>
      <c r="AC104" s="352"/>
      <c r="AD104" s="352"/>
      <c r="AE104" s="352"/>
      <c r="AF104" s="352"/>
      <c r="AG104" s="88"/>
      <c r="AH104" s="89">
        <f t="shared" si="46"/>
        <v>0</v>
      </c>
      <c r="AI104" s="89">
        <f t="shared" si="38"/>
        <v>0</v>
      </c>
      <c r="AJ104" s="353"/>
      <c r="AK104" s="353"/>
      <c r="AL104" s="353"/>
      <c r="AM104" s="353"/>
      <c r="AN104" s="90"/>
      <c r="AO104" s="142">
        <f t="shared" si="47"/>
        <v>0</v>
      </c>
      <c r="AP104" s="142">
        <f t="shared" si="39"/>
        <v>0</v>
      </c>
      <c r="AQ104" s="91">
        <f t="shared" si="50"/>
        <v>0</v>
      </c>
      <c r="AR104" s="147">
        <f t="shared" si="40"/>
        <v>0</v>
      </c>
      <c r="AS104" s="147">
        <f t="shared" si="41"/>
        <v>0</v>
      </c>
    </row>
    <row r="105" spans="1:45" ht="26" customHeight="1">
      <c r="A105" s="17" t="s">
        <v>494</v>
      </c>
      <c r="B105" s="18" t="s">
        <v>495</v>
      </c>
      <c r="C105" s="19">
        <v>1</v>
      </c>
      <c r="D105" s="19" t="s">
        <v>496</v>
      </c>
      <c r="E105" s="20">
        <v>4.5</v>
      </c>
      <c r="F105" s="20">
        <v>2.25</v>
      </c>
      <c r="G105" s="20">
        <v>2.14</v>
      </c>
      <c r="H105" s="20">
        <v>2.0299999999999998</v>
      </c>
      <c r="I105" s="50">
        <f t="shared" si="42"/>
        <v>2.25</v>
      </c>
      <c r="J105" s="50">
        <f t="shared" si="43"/>
        <v>2.14</v>
      </c>
      <c r="K105" s="50">
        <f t="shared" si="44"/>
        <v>2.0299999999999998</v>
      </c>
      <c r="L105" s="50">
        <f t="shared" si="34"/>
        <v>2.25</v>
      </c>
      <c r="M105" s="366" t="s">
        <v>38</v>
      </c>
      <c r="N105" s="52">
        <f t="shared" si="49"/>
        <v>0</v>
      </c>
      <c r="O105" s="352"/>
      <c r="P105" s="352"/>
      <c r="Q105" s="352"/>
      <c r="R105" s="352"/>
      <c r="S105" s="88"/>
      <c r="T105" s="89">
        <f t="shared" si="35"/>
        <v>0</v>
      </c>
      <c r="U105" s="89">
        <f t="shared" si="36"/>
        <v>0</v>
      </c>
      <c r="V105" s="353"/>
      <c r="W105" s="353"/>
      <c r="X105" s="353"/>
      <c r="Y105" s="353"/>
      <c r="Z105" s="88"/>
      <c r="AA105" s="89">
        <f t="shared" si="45"/>
        <v>0</v>
      </c>
      <c r="AB105" s="89">
        <f t="shared" si="37"/>
        <v>0</v>
      </c>
      <c r="AC105" s="352"/>
      <c r="AD105" s="352"/>
      <c r="AE105" s="352"/>
      <c r="AF105" s="352"/>
      <c r="AG105" s="88"/>
      <c r="AH105" s="89">
        <f t="shared" si="46"/>
        <v>0</v>
      </c>
      <c r="AI105" s="89">
        <f t="shared" si="38"/>
        <v>0</v>
      </c>
      <c r="AJ105" s="353"/>
      <c r="AK105" s="353"/>
      <c r="AL105" s="353"/>
      <c r="AM105" s="353"/>
      <c r="AN105" s="90"/>
      <c r="AO105" s="142">
        <f t="shared" si="47"/>
        <v>0</v>
      </c>
      <c r="AP105" s="142">
        <f t="shared" si="39"/>
        <v>0</v>
      </c>
      <c r="AQ105" s="91">
        <f t="shared" si="50"/>
        <v>0</v>
      </c>
      <c r="AR105" s="147">
        <f t="shared" si="40"/>
        <v>0</v>
      </c>
      <c r="AS105" s="147">
        <f t="shared" si="41"/>
        <v>0</v>
      </c>
    </row>
    <row r="106" spans="1:45" ht="26" customHeight="1">
      <c r="A106" s="21" t="s">
        <v>497</v>
      </c>
      <c r="B106" s="22" t="s">
        <v>498</v>
      </c>
      <c r="C106" s="23">
        <v>1</v>
      </c>
      <c r="D106" s="23" t="s">
        <v>496</v>
      </c>
      <c r="E106" s="24">
        <v>4.5</v>
      </c>
      <c r="F106" s="24">
        <v>2.25</v>
      </c>
      <c r="G106" s="24">
        <v>2.14</v>
      </c>
      <c r="H106" s="24">
        <v>2.0299999999999998</v>
      </c>
      <c r="I106" s="50">
        <f t="shared" si="42"/>
        <v>2.25</v>
      </c>
      <c r="J106" s="50">
        <f t="shared" si="43"/>
        <v>2.14</v>
      </c>
      <c r="K106" s="50">
        <f t="shared" si="44"/>
        <v>2.0299999999999998</v>
      </c>
      <c r="L106" s="50">
        <f t="shared" si="34"/>
        <v>2.25</v>
      </c>
      <c r="M106" s="367"/>
      <c r="N106" s="52">
        <f t="shared" si="49"/>
        <v>0</v>
      </c>
      <c r="O106" s="352"/>
      <c r="P106" s="352"/>
      <c r="Q106" s="352"/>
      <c r="R106" s="352"/>
      <c r="S106" s="88"/>
      <c r="T106" s="89">
        <f t="shared" si="35"/>
        <v>0</v>
      </c>
      <c r="U106" s="89">
        <f t="shared" si="36"/>
        <v>0</v>
      </c>
      <c r="V106" s="353"/>
      <c r="W106" s="353"/>
      <c r="X106" s="353"/>
      <c r="Y106" s="353"/>
      <c r="Z106" s="88"/>
      <c r="AA106" s="89">
        <f t="shared" si="45"/>
        <v>0</v>
      </c>
      <c r="AB106" s="89">
        <f t="shared" si="37"/>
        <v>0</v>
      </c>
      <c r="AC106" s="352"/>
      <c r="AD106" s="352"/>
      <c r="AE106" s="352"/>
      <c r="AF106" s="352"/>
      <c r="AG106" s="88"/>
      <c r="AH106" s="89">
        <f t="shared" si="46"/>
        <v>0</v>
      </c>
      <c r="AI106" s="89">
        <f t="shared" si="38"/>
        <v>0</v>
      </c>
      <c r="AJ106" s="353"/>
      <c r="AK106" s="353"/>
      <c r="AL106" s="353"/>
      <c r="AM106" s="353"/>
      <c r="AN106" s="90"/>
      <c r="AO106" s="142">
        <f t="shared" si="47"/>
        <v>0</v>
      </c>
      <c r="AP106" s="142">
        <f t="shared" si="39"/>
        <v>0</v>
      </c>
      <c r="AQ106" s="91">
        <f t="shared" si="50"/>
        <v>0</v>
      </c>
      <c r="AR106" s="147">
        <f t="shared" si="40"/>
        <v>0</v>
      </c>
      <c r="AS106" s="147">
        <f t="shared" si="41"/>
        <v>0</v>
      </c>
    </row>
    <row r="107" spans="1:45" ht="26" customHeight="1">
      <c r="A107" s="17" t="s">
        <v>499</v>
      </c>
      <c r="B107" s="18" t="s">
        <v>500</v>
      </c>
      <c r="C107" s="19">
        <v>1</v>
      </c>
      <c r="D107" s="19" t="s">
        <v>496</v>
      </c>
      <c r="E107" s="20">
        <v>4.5</v>
      </c>
      <c r="F107" s="20">
        <v>2.25</v>
      </c>
      <c r="G107" s="20">
        <v>2.14</v>
      </c>
      <c r="H107" s="20">
        <v>2.0299999999999998</v>
      </c>
      <c r="I107" s="50">
        <f t="shared" si="42"/>
        <v>2.25</v>
      </c>
      <c r="J107" s="50">
        <f t="shared" si="43"/>
        <v>2.14</v>
      </c>
      <c r="K107" s="50">
        <f t="shared" si="44"/>
        <v>2.0299999999999998</v>
      </c>
      <c r="L107" s="50">
        <f t="shared" si="34"/>
        <v>2.25</v>
      </c>
      <c r="M107" s="367"/>
      <c r="N107" s="52">
        <f t="shared" si="49"/>
        <v>0</v>
      </c>
      <c r="O107" s="352"/>
      <c r="P107" s="352"/>
      <c r="Q107" s="352"/>
      <c r="R107" s="352"/>
      <c r="S107" s="88"/>
      <c r="T107" s="89">
        <f t="shared" ref="T107:T138" si="51">O107*($F107+$N107)</f>
        <v>0</v>
      </c>
      <c r="U107" s="89">
        <f t="shared" ref="U107:U138" si="52">O107*($L107+$N107)</f>
        <v>0</v>
      </c>
      <c r="V107" s="353"/>
      <c r="W107" s="353"/>
      <c r="X107" s="353"/>
      <c r="Y107" s="353"/>
      <c r="Z107" s="88"/>
      <c r="AA107" s="89">
        <f t="shared" si="45"/>
        <v>0</v>
      </c>
      <c r="AB107" s="89">
        <f t="shared" si="37"/>
        <v>0</v>
      </c>
      <c r="AC107" s="352"/>
      <c r="AD107" s="352"/>
      <c r="AE107" s="352"/>
      <c r="AF107" s="352"/>
      <c r="AG107" s="88"/>
      <c r="AH107" s="89">
        <f t="shared" si="46"/>
        <v>0</v>
      </c>
      <c r="AI107" s="89">
        <f t="shared" si="38"/>
        <v>0</v>
      </c>
      <c r="AJ107" s="353"/>
      <c r="AK107" s="353"/>
      <c r="AL107" s="353"/>
      <c r="AM107" s="353"/>
      <c r="AN107" s="90"/>
      <c r="AO107" s="142">
        <f t="shared" si="47"/>
        <v>0</v>
      </c>
      <c r="AP107" s="142">
        <f t="shared" si="39"/>
        <v>0</v>
      </c>
      <c r="AQ107" s="91">
        <f t="shared" si="50"/>
        <v>0</v>
      </c>
      <c r="AR107" s="147">
        <f t="shared" ref="AR107:AR138" si="53">SUM(T107+AA107+AH107+AO107)</f>
        <v>0</v>
      </c>
      <c r="AS107" s="147">
        <f t="shared" ref="AS107:AS138" si="54">SUM(U107+AB107+AI107+AP107)</f>
        <v>0</v>
      </c>
    </row>
    <row r="108" spans="1:45" ht="26" customHeight="1">
      <c r="A108" s="21" t="s">
        <v>501</v>
      </c>
      <c r="B108" s="22" t="s">
        <v>502</v>
      </c>
      <c r="C108" s="23">
        <v>1</v>
      </c>
      <c r="D108" s="23" t="s">
        <v>496</v>
      </c>
      <c r="E108" s="24">
        <v>4.5</v>
      </c>
      <c r="F108" s="24">
        <v>2.25</v>
      </c>
      <c r="G108" s="24">
        <v>2.14</v>
      </c>
      <c r="H108" s="24">
        <v>2.0299999999999998</v>
      </c>
      <c r="I108" s="50">
        <f t="shared" si="42"/>
        <v>2.25</v>
      </c>
      <c r="J108" s="50">
        <f t="shared" si="43"/>
        <v>2.14</v>
      </c>
      <c r="K108" s="50">
        <f t="shared" si="44"/>
        <v>2.0299999999999998</v>
      </c>
      <c r="L108" s="50">
        <f t="shared" si="34"/>
        <v>2.25</v>
      </c>
      <c r="M108" s="367"/>
      <c r="N108" s="52">
        <f t="shared" si="49"/>
        <v>0</v>
      </c>
      <c r="O108" s="352"/>
      <c r="P108" s="352"/>
      <c r="Q108" s="352"/>
      <c r="R108" s="352"/>
      <c r="S108" s="88"/>
      <c r="T108" s="89">
        <f t="shared" si="51"/>
        <v>0</v>
      </c>
      <c r="U108" s="89">
        <f t="shared" si="52"/>
        <v>0</v>
      </c>
      <c r="V108" s="353"/>
      <c r="W108" s="353"/>
      <c r="X108" s="353"/>
      <c r="Y108" s="353"/>
      <c r="Z108" s="88"/>
      <c r="AA108" s="89">
        <f t="shared" si="45"/>
        <v>0</v>
      </c>
      <c r="AB108" s="89">
        <f t="shared" si="37"/>
        <v>0</v>
      </c>
      <c r="AC108" s="352"/>
      <c r="AD108" s="352"/>
      <c r="AE108" s="352"/>
      <c r="AF108" s="352"/>
      <c r="AG108" s="88"/>
      <c r="AH108" s="89">
        <f t="shared" si="46"/>
        <v>0</v>
      </c>
      <c r="AI108" s="89">
        <f t="shared" si="38"/>
        <v>0</v>
      </c>
      <c r="AJ108" s="353"/>
      <c r="AK108" s="353"/>
      <c r="AL108" s="353"/>
      <c r="AM108" s="353"/>
      <c r="AN108" s="90"/>
      <c r="AO108" s="142">
        <f t="shared" si="47"/>
        <v>0</v>
      </c>
      <c r="AP108" s="142">
        <f t="shared" si="39"/>
        <v>0</v>
      </c>
      <c r="AQ108" s="91">
        <f t="shared" si="50"/>
        <v>0</v>
      </c>
      <c r="AR108" s="147">
        <f t="shared" si="53"/>
        <v>0</v>
      </c>
      <c r="AS108" s="147">
        <f t="shared" si="54"/>
        <v>0</v>
      </c>
    </row>
    <row r="109" spans="1:45" ht="26" customHeight="1">
      <c r="A109" s="17" t="s">
        <v>503</v>
      </c>
      <c r="B109" s="18" t="s">
        <v>309</v>
      </c>
      <c r="C109" s="19">
        <v>1</v>
      </c>
      <c r="D109" s="19" t="s">
        <v>496</v>
      </c>
      <c r="E109" s="20">
        <v>4.5</v>
      </c>
      <c r="F109" s="20">
        <v>2.25</v>
      </c>
      <c r="G109" s="20">
        <v>2.14</v>
      </c>
      <c r="H109" s="20">
        <v>2.0299999999999998</v>
      </c>
      <c r="I109" s="50">
        <f t="shared" si="42"/>
        <v>2.25</v>
      </c>
      <c r="J109" s="50">
        <f t="shared" si="43"/>
        <v>2.14</v>
      </c>
      <c r="K109" s="50">
        <f t="shared" si="44"/>
        <v>2.0299999999999998</v>
      </c>
      <c r="L109" s="50">
        <f t="shared" si="34"/>
        <v>2.25</v>
      </c>
      <c r="M109" s="367"/>
      <c r="N109" s="52">
        <f t="shared" si="49"/>
        <v>0</v>
      </c>
      <c r="O109" s="352"/>
      <c r="P109" s="352"/>
      <c r="Q109" s="352"/>
      <c r="R109" s="352"/>
      <c r="S109" s="88"/>
      <c r="T109" s="89">
        <f t="shared" si="51"/>
        <v>0</v>
      </c>
      <c r="U109" s="89">
        <f t="shared" si="52"/>
        <v>0</v>
      </c>
      <c r="V109" s="353"/>
      <c r="W109" s="353"/>
      <c r="X109" s="353"/>
      <c r="Y109" s="353"/>
      <c r="Z109" s="88"/>
      <c r="AA109" s="89">
        <f t="shared" si="45"/>
        <v>0</v>
      </c>
      <c r="AB109" s="89">
        <f t="shared" si="37"/>
        <v>0</v>
      </c>
      <c r="AC109" s="352"/>
      <c r="AD109" s="352"/>
      <c r="AE109" s="352"/>
      <c r="AF109" s="352"/>
      <c r="AG109" s="88"/>
      <c r="AH109" s="89">
        <f t="shared" si="46"/>
        <v>0</v>
      </c>
      <c r="AI109" s="89">
        <f t="shared" si="38"/>
        <v>0</v>
      </c>
      <c r="AJ109" s="353"/>
      <c r="AK109" s="353"/>
      <c r="AL109" s="353"/>
      <c r="AM109" s="353"/>
      <c r="AN109" s="90"/>
      <c r="AO109" s="142">
        <f t="shared" si="47"/>
        <v>0</v>
      </c>
      <c r="AP109" s="142">
        <f t="shared" si="39"/>
        <v>0</v>
      </c>
      <c r="AQ109" s="91">
        <f t="shared" si="50"/>
        <v>0</v>
      </c>
      <c r="AR109" s="147">
        <f t="shared" si="53"/>
        <v>0</v>
      </c>
      <c r="AS109" s="147">
        <f t="shared" si="54"/>
        <v>0</v>
      </c>
    </row>
    <row r="110" spans="1:45" ht="26" customHeight="1">
      <c r="A110" s="21" t="s">
        <v>310</v>
      </c>
      <c r="B110" s="22" t="s">
        <v>311</v>
      </c>
      <c r="C110" s="23">
        <v>1</v>
      </c>
      <c r="D110" s="23" t="s">
        <v>312</v>
      </c>
      <c r="E110" s="24">
        <v>4.5</v>
      </c>
      <c r="F110" s="24">
        <v>2.25</v>
      </c>
      <c r="G110" s="24">
        <v>2.14</v>
      </c>
      <c r="H110" s="24">
        <v>2.0299999999999998</v>
      </c>
      <c r="I110" s="50">
        <f t="shared" si="42"/>
        <v>2.25</v>
      </c>
      <c r="J110" s="50">
        <f t="shared" si="43"/>
        <v>2.14</v>
      </c>
      <c r="K110" s="50">
        <f t="shared" si="44"/>
        <v>2.0299999999999998</v>
      </c>
      <c r="L110" s="50">
        <f t="shared" si="34"/>
        <v>2.25</v>
      </c>
      <c r="M110" s="367"/>
      <c r="N110" s="52">
        <f t="shared" si="49"/>
        <v>0</v>
      </c>
      <c r="O110" s="352"/>
      <c r="P110" s="352"/>
      <c r="Q110" s="352"/>
      <c r="R110" s="352"/>
      <c r="S110" s="88"/>
      <c r="T110" s="89">
        <f t="shared" si="51"/>
        <v>0</v>
      </c>
      <c r="U110" s="89">
        <f t="shared" si="52"/>
        <v>0</v>
      </c>
      <c r="V110" s="353"/>
      <c r="W110" s="353"/>
      <c r="X110" s="353"/>
      <c r="Y110" s="353"/>
      <c r="Z110" s="88"/>
      <c r="AA110" s="89">
        <f t="shared" si="45"/>
        <v>0</v>
      </c>
      <c r="AB110" s="89">
        <f t="shared" si="37"/>
        <v>0</v>
      </c>
      <c r="AC110" s="352"/>
      <c r="AD110" s="352"/>
      <c r="AE110" s="352"/>
      <c r="AF110" s="352"/>
      <c r="AG110" s="88"/>
      <c r="AH110" s="89">
        <f t="shared" si="46"/>
        <v>0</v>
      </c>
      <c r="AI110" s="89">
        <f t="shared" si="38"/>
        <v>0</v>
      </c>
      <c r="AJ110" s="353"/>
      <c r="AK110" s="353"/>
      <c r="AL110" s="353"/>
      <c r="AM110" s="353"/>
      <c r="AN110" s="90"/>
      <c r="AO110" s="142">
        <f t="shared" si="47"/>
        <v>0</v>
      </c>
      <c r="AP110" s="142">
        <f t="shared" si="39"/>
        <v>0</v>
      </c>
      <c r="AQ110" s="91">
        <f t="shared" si="50"/>
        <v>0</v>
      </c>
      <c r="AR110" s="147">
        <f t="shared" si="53"/>
        <v>0</v>
      </c>
      <c r="AS110" s="147">
        <f t="shared" si="54"/>
        <v>0</v>
      </c>
    </row>
    <row r="111" spans="1:45" ht="26" customHeight="1">
      <c r="A111" s="17" t="s">
        <v>313</v>
      </c>
      <c r="B111" s="18" t="s">
        <v>314</v>
      </c>
      <c r="C111" s="19">
        <v>1</v>
      </c>
      <c r="D111" s="19" t="s">
        <v>312</v>
      </c>
      <c r="E111" s="20">
        <v>4.5</v>
      </c>
      <c r="F111" s="20">
        <v>2.25</v>
      </c>
      <c r="G111" s="20">
        <v>2.14</v>
      </c>
      <c r="H111" s="20">
        <v>2.0299999999999998</v>
      </c>
      <c r="I111" s="50">
        <f t="shared" si="42"/>
        <v>2.25</v>
      </c>
      <c r="J111" s="50">
        <f t="shared" si="43"/>
        <v>2.14</v>
      </c>
      <c r="K111" s="50">
        <f t="shared" si="44"/>
        <v>2.0299999999999998</v>
      </c>
      <c r="L111" s="50">
        <f t="shared" si="34"/>
        <v>2.25</v>
      </c>
      <c r="M111" s="367"/>
      <c r="N111" s="52">
        <f t="shared" si="49"/>
        <v>0</v>
      </c>
      <c r="O111" s="352"/>
      <c r="P111" s="352"/>
      <c r="Q111" s="352"/>
      <c r="R111" s="352"/>
      <c r="S111" s="88"/>
      <c r="T111" s="89">
        <f t="shared" si="51"/>
        <v>0</v>
      </c>
      <c r="U111" s="89">
        <f t="shared" si="52"/>
        <v>0</v>
      </c>
      <c r="V111" s="353"/>
      <c r="W111" s="353"/>
      <c r="X111" s="353"/>
      <c r="Y111" s="353"/>
      <c r="Z111" s="88"/>
      <c r="AA111" s="89">
        <f t="shared" si="45"/>
        <v>0</v>
      </c>
      <c r="AB111" s="89">
        <f t="shared" si="37"/>
        <v>0</v>
      </c>
      <c r="AC111" s="352"/>
      <c r="AD111" s="352"/>
      <c r="AE111" s="352"/>
      <c r="AF111" s="352"/>
      <c r="AG111" s="88"/>
      <c r="AH111" s="89">
        <f t="shared" si="46"/>
        <v>0</v>
      </c>
      <c r="AI111" s="89">
        <f t="shared" si="38"/>
        <v>0</v>
      </c>
      <c r="AJ111" s="353"/>
      <c r="AK111" s="353"/>
      <c r="AL111" s="353"/>
      <c r="AM111" s="353"/>
      <c r="AN111" s="90"/>
      <c r="AO111" s="142">
        <f t="shared" si="47"/>
        <v>0</v>
      </c>
      <c r="AP111" s="142">
        <f t="shared" si="39"/>
        <v>0</v>
      </c>
      <c r="AQ111" s="91">
        <f t="shared" si="50"/>
        <v>0</v>
      </c>
      <c r="AR111" s="147">
        <f t="shared" si="53"/>
        <v>0</v>
      </c>
      <c r="AS111" s="147">
        <f t="shared" si="54"/>
        <v>0</v>
      </c>
    </row>
    <row r="112" spans="1:45" ht="26" customHeight="1">
      <c r="A112" s="21" t="s">
        <v>315</v>
      </c>
      <c r="B112" s="22" t="s">
        <v>316</v>
      </c>
      <c r="C112" s="23">
        <v>1</v>
      </c>
      <c r="D112" s="23" t="s">
        <v>312</v>
      </c>
      <c r="E112" s="24">
        <v>4.5</v>
      </c>
      <c r="F112" s="24">
        <v>2.25</v>
      </c>
      <c r="G112" s="24">
        <v>2.14</v>
      </c>
      <c r="H112" s="24">
        <v>2.0299999999999998</v>
      </c>
      <c r="I112" s="50">
        <f t="shared" si="42"/>
        <v>2.25</v>
      </c>
      <c r="J112" s="50">
        <f t="shared" si="43"/>
        <v>2.14</v>
      </c>
      <c r="K112" s="50">
        <f t="shared" si="44"/>
        <v>2.0299999999999998</v>
      </c>
      <c r="L112" s="50">
        <f t="shared" si="34"/>
        <v>2.25</v>
      </c>
      <c r="M112" s="367"/>
      <c r="N112" s="52">
        <f t="shared" si="49"/>
        <v>0</v>
      </c>
      <c r="O112" s="352"/>
      <c r="P112" s="352"/>
      <c r="Q112" s="352"/>
      <c r="R112" s="352"/>
      <c r="S112" s="88"/>
      <c r="T112" s="89">
        <f t="shared" si="51"/>
        <v>0</v>
      </c>
      <c r="U112" s="89">
        <f t="shared" si="52"/>
        <v>0</v>
      </c>
      <c r="V112" s="353"/>
      <c r="W112" s="353"/>
      <c r="X112" s="353"/>
      <c r="Y112" s="353"/>
      <c r="Z112" s="88"/>
      <c r="AA112" s="89">
        <f t="shared" si="45"/>
        <v>0</v>
      </c>
      <c r="AB112" s="89">
        <f t="shared" si="37"/>
        <v>0</v>
      </c>
      <c r="AC112" s="352"/>
      <c r="AD112" s="352"/>
      <c r="AE112" s="352"/>
      <c r="AF112" s="352"/>
      <c r="AG112" s="88"/>
      <c r="AH112" s="89">
        <f t="shared" si="46"/>
        <v>0</v>
      </c>
      <c r="AI112" s="89">
        <f t="shared" si="38"/>
        <v>0</v>
      </c>
      <c r="AJ112" s="353"/>
      <c r="AK112" s="353"/>
      <c r="AL112" s="353"/>
      <c r="AM112" s="353"/>
      <c r="AN112" s="90"/>
      <c r="AO112" s="142">
        <f t="shared" si="47"/>
        <v>0</v>
      </c>
      <c r="AP112" s="142">
        <f t="shared" si="39"/>
        <v>0</v>
      </c>
      <c r="AQ112" s="91">
        <f t="shared" si="50"/>
        <v>0</v>
      </c>
      <c r="AR112" s="147">
        <f t="shared" si="53"/>
        <v>0</v>
      </c>
      <c r="AS112" s="147">
        <f t="shared" si="54"/>
        <v>0</v>
      </c>
    </row>
    <row r="113" spans="1:45" ht="26" customHeight="1">
      <c r="A113" s="17" t="s">
        <v>317</v>
      </c>
      <c r="B113" s="18" t="s">
        <v>141</v>
      </c>
      <c r="C113" s="19">
        <v>1</v>
      </c>
      <c r="D113" s="19" t="s">
        <v>312</v>
      </c>
      <c r="E113" s="20">
        <v>4.5</v>
      </c>
      <c r="F113" s="20">
        <v>2.25</v>
      </c>
      <c r="G113" s="20">
        <v>2.14</v>
      </c>
      <c r="H113" s="20">
        <v>2.0299999999999998</v>
      </c>
      <c r="I113" s="50">
        <f t="shared" si="42"/>
        <v>2.25</v>
      </c>
      <c r="J113" s="50">
        <f t="shared" si="43"/>
        <v>2.14</v>
      </c>
      <c r="K113" s="50">
        <f t="shared" si="44"/>
        <v>2.0299999999999998</v>
      </c>
      <c r="L113" s="50">
        <f t="shared" si="34"/>
        <v>2.25</v>
      </c>
      <c r="M113" s="367"/>
      <c r="N113" s="52">
        <f t="shared" si="49"/>
        <v>0</v>
      </c>
      <c r="O113" s="352"/>
      <c r="P113" s="352"/>
      <c r="Q113" s="352"/>
      <c r="R113" s="352"/>
      <c r="S113" s="88"/>
      <c r="T113" s="89">
        <f t="shared" si="51"/>
        <v>0</v>
      </c>
      <c r="U113" s="89">
        <f t="shared" si="52"/>
        <v>0</v>
      </c>
      <c r="V113" s="353"/>
      <c r="W113" s="353"/>
      <c r="X113" s="353"/>
      <c r="Y113" s="353"/>
      <c r="Z113" s="88"/>
      <c r="AA113" s="89">
        <f t="shared" si="45"/>
        <v>0</v>
      </c>
      <c r="AB113" s="89">
        <f t="shared" si="37"/>
        <v>0</v>
      </c>
      <c r="AC113" s="352"/>
      <c r="AD113" s="352"/>
      <c r="AE113" s="352"/>
      <c r="AF113" s="352"/>
      <c r="AG113" s="88"/>
      <c r="AH113" s="89">
        <f t="shared" si="46"/>
        <v>0</v>
      </c>
      <c r="AI113" s="89">
        <f t="shared" si="38"/>
        <v>0</v>
      </c>
      <c r="AJ113" s="353"/>
      <c r="AK113" s="353"/>
      <c r="AL113" s="353"/>
      <c r="AM113" s="353"/>
      <c r="AN113" s="90"/>
      <c r="AO113" s="142">
        <f t="shared" si="47"/>
        <v>0</v>
      </c>
      <c r="AP113" s="142">
        <f t="shared" si="39"/>
        <v>0</v>
      </c>
      <c r="AQ113" s="91">
        <f t="shared" si="50"/>
        <v>0</v>
      </c>
      <c r="AR113" s="147">
        <f t="shared" si="53"/>
        <v>0</v>
      </c>
      <c r="AS113" s="147">
        <f t="shared" si="54"/>
        <v>0</v>
      </c>
    </row>
    <row r="114" spans="1:45" ht="26" customHeight="1">
      <c r="A114" s="21" t="s">
        <v>142</v>
      </c>
      <c r="B114" s="22" t="s">
        <v>0</v>
      </c>
      <c r="C114" s="23">
        <v>1</v>
      </c>
      <c r="D114" s="23" t="s">
        <v>312</v>
      </c>
      <c r="E114" s="24">
        <v>4.5</v>
      </c>
      <c r="F114" s="24">
        <v>2.25</v>
      </c>
      <c r="G114" s="24">
        <v>2.14</v>
      </c>
      <c r="H114" s="24">
        <v>2.0299999999999998</v>
      </c>
      <c r="I114" s="50">
        <f t="shared" si="42"/>
        <v>2.25</v>
      </c>
      <c r="J114" s="50">
        <f t="shared" si="43"/>
        <v>2.14</v>
      </c>
      <c r="K114" s="50">
        <f t="shared" si="44"/>
        <v>2.0299999999999998</v>
      </c>
      <c r="L114" s="50">
        <f t="shared" si="34"/>
        <v>2.25</v>
      </c>
      <c r="M114" s="367"/>
      <c r="N114" s="52">
        <f t="shared" si="49"/>
        <v>0</v>
      </c>
      <c r="O114" s="352"/>
      <c r="P114" s="352"/>
      <c r="Q114" s="352"/>
      <c r="R114" s="352"/>
      <c r="S114" s="88"/>
      <c r="T114" s="89">
        <f t="shared" si="51"/>
        <v>0</v>
      </c>
      <c r="U114" s="89">
        <f t="shared" si="52"/>
        <v>0</v>
      </c>
      <c r="V114" s="353"/>
      <c r="W114" s="353"/>
      <c r="X114" s="353"/>
      <c r="Y114" s="353"/>
      <c r="Z114" s="88"/>
      <c r="AA114" s="89">
        <f t="shared" si="45"/>
        <v>0</v>
      </c>
      <c r="AB114" s="89">
        <f t="shared" si="37"/>
        <v>0</v>
      </c>
      <c r="AC114" s="352"/>
      <c r="AD114" s="352"/>
      <c r="AE114" s="352"/>
      <c r="AF114" s="352"/>
      <c r="AG114" s="88"/>
      <c r="AH114" s="89">
        <f t="shared" si="46"/>
        <v>0</v>
      </c>
      <c r="AI114" s="89">
        <f t="shared" si="38"/>
        <v>0</v>
      </c>
      <c r="AJ114" s="353"/>
      <c r="AK114" s="353"/>
      <c r="AL114" s="353"/>
      <c r="AM114" s="353"/>
      <c r="AN114" s="90"/>
      <c r="AO114" s="142">
        <f t="shared" si="47"/>
        <v>0</v>
      </c>
      <c r="AP114" s="142">
        <f t="shared" si="39"/>
        <v>0</v>
      </c>
      <c r="AQ114" s="91">
        <f t="shared" si="50"/>
        <v>0</v>
      </c>
      <c r="AR114" s="147">
        <f t="shared" si="53"/>
        <v>0</v>
      </c>
      <c r="AS114" s="147">
        <f t="shared" si="54"/>
        <v>0</v>
      </c>
    </row>
    <row r="115" spans="1:45" ht="26" customHeight="1">
      <c r="A115" s="17" t="s">
        <v>1</v>
      </c>
      <c r="B115" s="18" t="s">
        <v>2</v>
      </c>
      <c r="C115" s="19">
        <v>1</v>
      </c>
      <c r="D115" s="19" t="s">
        <v>496</v>
      </c>
      <c r="E115" s="20">
        <v>4.5</v>
      </c>
      <c r="F115" s="20">
        <v>2.25</v>
      </c>
      <c r="G115" s="20">
        <v>2.14</v>
      </c>
      <c r="H115" s="20">
        <v>2.0299999999999998</v>
      </c>
      <c r="I115" s="50">
        <f t="shared" si="42"/>
        <v>2.25</v>
      </c>
      <c r="J115" s="50">
        <f t="shared" si="43"/>
        <v>2.14</v>
      </c>
      <c r="K115" s="50">
        <f t="shared" si="44"/>
        <v>2.0299999999999998</v>
      </c>
      <c r="L115" s="50">
        <f t="shared" si="34"/>
        <v>2.25</v>
      </c>
      <c r="M115" s="367"/>
      <c r="N115" s="52">
        <f t="shared" si="49"/>
        <v>0</v>
      </c>
      <c r="O115" s="352"/>
      <c r="P115" s="352"/>
      <c r="Q115" s="352"/>
      <c r="R115" s="352"/>
      <c r="S115" s="88"/>
      <c r="T115" s="89">
        <f t="shared" si="51"/>
        <v>0</v>
      </c>
      <c r="U115" s="89">
        <f t="shared" si="52"/>
        <v>0</v>
      </c>
      <c r="V115" s="353"/>
      <c r="W115" s="353"/>
      <c r="X115" s="353"/>
      <c r="Y115" s="353"/>
      <c r="Z115" s="88"/>
      <c r="AA115" s="89">
        <f t="shared" si="45"/>
        <v>0</v>
      </c>
      <c r="AB115" s="89">
        <f t="shared" si="37"/>
        <v>0</v>
      </c>
      <c r="AC115" s="352"/>
      <c r="AD115" s="352"/>
      <c r="AE115" s="352"/>
      <c r="AF115" s="352"/>
      <c r="AG115" s="88"/>
      <c r="AH115" s="89">
        <f t="shared" si="46"/>
        <v>0</v>
      </c>
      <c r="AI115" s="89">
        <f t="shared" si="38"/>
        <v>0</v>
      </c>
      <c r="AJ115" s="353"/>
      <c r="AK115" s="353"/>
      <c r="AL115" s="353"/>
      <c r="AM115" s="353"/>
      <c r="AN115" s="90"/>
      <c r="AO115" s="142">
        <f t="shared" si="47"/>
        <v>0</v>
      </c>
      <c r="AP115" s="142">
        <f t="shared" si="39"/>
        <v>0</v>
      </c>
      <c r="AQ115" s="91">
        <f t="shared" si="50"/>
        <v>0</v>
      </c>
      <c r="AR115" s="147">
        <f t="shared" si="53"/>
        <v>0</v>
      </c>
      <c r="AS115" s="147">
        <f t="shared" si="54"/>
        <v>0</v>
      </c>
    </row>
    <row r="116" spans="1:45" ht="26" customHeight="1">
      <c r="A116" s="21" t="s">
        <v>3</v>
      </c>
      <c r="B116" s="22" t="s">
        <v>4</v>
      </c>
      <c r="C116" s="23">
        <v>1</v>
      </c>
      <c r="D116" s="23" t="s">
        <v>496</v>
      </c>
      <c r="E116" s="24">
        <v>4.5</v>
      </c>
      <c r="F116" s="24">
        <v>2.25</v>
      </c>
      <c r="G116" s="24">
        <v>2.14</v>
      </c>
      <c r="H116" s="24">
        <v>2.0299999999999998</v>
      </c>
      <c r="I116" s="50">
        <f t="shared" si="42"/>
        <v>2.25</v>
      </c>
      <c r="J116" s="50">
        <f t="shared" si="43"/>
        <v>2.14</v>
      </c>
      <c r="K116" s="50">
        <f t="shared" si="44"/>
        <v>2.0299999999999998</v>
      </c>
      <c r="L116" s="50">
        <f t="shared" si="34"/>
        <v>2.25</v>
      </c>
      <c r="M116" s="367"/>
      <c r="N116" s="52">
        <f t="shared" si="49"/>
        <v>0</v>
      </c>
      <c r="O116" s="352"/>
      <c r="P116" s="352"/>
      <c r="Q116" s="352"/>
      <c r="R116" s="352"/>
      <c r="S116" s="88"/>
      <c r="T116" s="89">
        <f t="shared" si="51"/>
        <v>0</v>
      </c>
      <c r="U116" s="89">
        <f t="shared" si="52"/>
        <v>0</v>
      </c>
      <c r="V116" s="353"/>
      <c r="W116" s="353"/>
      <c r="X116" s="353"/>
      <c r="Y116" s="353"/>
      <c r="Z116" s="88"/>
      <c r="AA116" s="89">
        <f t="shared" si="45"/>
        <v>0</v>
      </c>
      <c r="AB116" s="89">
        <f t="shared" si="37"/>
        <v>0</v>
      </c>
      <c r="AC116" s="352"/>
      <c r="AD116" s="352"/>
      <c r="AE116" s="352"/>
      <c r="AF116" s="352"/>
      <c r="AG116" s="88"/>
      <c r="AH116" s="89">
        <f t="shared" si="46"/>
        <v>0</v>
      </c>
      <c r="AI116" s="89">
        <f t="shared" si="38"/>
        <v>0</v>
      </c>
      <c r="AJ116" s="353"/>
      <c r="AK116" s="353"/>
      <c r="AL116" s="353"/>
      <c r="AM116" s="353"/>
      <c r="AN116" s="90"/>
      <c r="AO116" s="142">
        <f t="shared" si="47"/>
        <v>0</v>
      </c>
      <c r="AP116" s="142">
        <f t="shared" si="39"/>
        <v>0</v>
      </c>
      <c r="AQ116" s="91">
        <f t="shared" si="50"/>
        <v>0</v>
      </c>
      <c r="AR116" s="147">
        <f t="shared" si="53"/>
        <v>0</v>
      </c>
      <c r="AS116" s="147">
        <f t="shared" si="54"/>
        <v>0</v>
      </c>
    </row>
    <row r="117" spans="1:45" ht="26" customHeight="1">
      <c r="A117" s="17" t="s">
        <v>5</v>
      </c>
      <c r="B117" s="18" t="s">
        <v>6</v>
      </c>
      <c r="C117" s="19">
        <v>1</v>
      </c>
      <c r="D117" s="19" t="s">
        <v>496</v>
      </c>
      <c r="E117" s="20">
        <v>4.5</v>
      </c>
      <c r="F117" s="20">
        <v>2.25</v>
      </c>
      <c r="G117" s="20">
        <v>2.14</v>
      </c>
      <c r="H117" s="20">
        <v>2.0299999999999998</v>
      </c>
      <c r="I117" s="50">
        <f t="shared" si="42"/>
        <v>2.25</v>
      </c>
      <c r="J117" s="50">
        <f t="shared" si="43"/>
        <v>2.14</v>
      </c>
      <c r="K117" s="50">
        <f t="shared" si="44"/>
        <v>2.0299999999999998</v>
      </c>
      <c r="L117" s="50">
        <f t="shared" si="34"/>
        <v>2.25</v>
      </c>
      <c r="M117" s="367"/>
      <c r="N117" s="52">
        <f t="shared" si="49"/>
        <v>0</v>
      </c>
      <c r="O117" s="352"/>
      <c r="P117" s="352"/>
      <c r="Q117" s="352"/>
      <c r="R117" s="352"/>
      <c r="S117" s="88"/>
      <c r="T117" s="89">
        <f t="shared" si="51"/>
        <v>0</v>
      </c>
      <c r="U117" s="89">
        <f t="shared" si="52"/>
        <v>0</v>
      </c>
      <c r="V117" s="353"/>
      <c r="W117" s="353"/>
      <c r="X117" s="353"/>
      <c r="Y117" s="353"/>
      <c r="Z117" s="88"/>
      <c r="AA117" s="89">
        <f t="shared" si="45"/>
        <v>0</v>
      </c>
      <c r="AB117" s="89">
        <f t="shared" si="37"/>
        <v>0</v>
      </c>
      <c r="AC117" s="352"/>
      <c r="AD117" s="352"/>
      <c r="AE117" s="352"/>
      <c r="AF117" s="352"/>
      <c r="AG117" s="88"/>
      <c r="AH117" s="89">
        <f t="shared" si="46"/>
        <v>0</v>
      </c>
      <c r="AI117" s="89">
        <f t="shared" si="38"/>
        <v>0</v>
      </c>
      <c r="AJ117" s="353"/>
      <c r="AK117" s="353"/>
      <c r="AL117" s="353"/>
      <c r="AM117" s="353"/>
      <c r="AN117" s="90"/>
      <c r="AO117" s="142">
        <f t="shared" si="47"/>
        <v>0</v>
      </c>
      <c r="AP117" s="142">
        <f t="shared" si="39"/>
        <v>0</v>
      </c>
      <c r="AQ117" s="91">
        <f t="shared" si="50"/>
        <v>0</v>
      </c>
      <c r="AR117" s="147">
        <f t="shared" si="53"/>
        <v>0</v>
      </c>
      <c r="AS117" s="147">
        <f t="shared" si="54"/>
        <v>0</v>
      </c>
    </row>
    <row r="118" spans="1:45" ht="26" customHeight="1">
      <c r="A118" s="21" t="s">
        <v>7</v>
      </c>
      <c r="B118" s="22" t="s">
        <v>8</v>
      </c>
      <c r="C118" s="23">
        <v>1</v>
      </c>
      <c r="D118" s="23" t="s">
        <v>312</v>
      </c>
      <c r="E118" s="24">
        <v>4.5</v>
      </c>
      <c r="F118" s="24">
        <v>2.25</v>
      </c>
      <c r="G118" s="24">
        <v>2.14</v>
      </c>
      <c r="H118" s="24">
        <v>2.0299999999999998</v>
      </c>
      <c r="I118" s="50">
        <f t="shared" si="42"/>
        <v>2.25</v>
      </c>
      <c r="J118" s="50">
        <f t="shared" si="43"/>
        <v>2.14</v>
      </c>
      <c r="K118" s="50">
        <f t="shared" si="44"/>
        <v>2.0299999999999998</v>
      </c>
      <c r="L118" s="50">
        <f t="shared" si="34"/>
        <v>2.25</v>
      </c>
      <c r="M118" s="367"/>
      <c r="N118" s="52">
        <f t="shared" si="49"/>
        <v>0</v>
      </c>
      <c r="O118" s="352"/>
      <c r="P118" s="352"/>
      <c r="Q118" s="352"/>
      <c r="R118" s="352"/>
      <c r="S118" s="88"/>
      <c r="T118" s="89">
        <f t="shared" si="51"/>
        <v>0</v>
      </c>
      <c r="U118" s="89">
        <f t="shared" si="52"/>
        <v>0</v>
      </c>
      <c r="V118" s="353"/>
      <c r="W118" s="353"/>
      <c r="X118" s="353"/>
      <c r="Y118" s="353"/>
      <c r="Z118" s="88"/>
      <c r="AA118" s="89">
        <f t="shared" si="45"/>
        <v>0</v>
      </c>
      <c r="AB118" s="89">
        <f t="shared" si="37"/>
        <v>0</v>
      </c>
      <c r="AC118" s="352"/>
      <c r="AD118" s="352"/>
      <c r="AE118" s="352"/>
      <c r="AF118" s="352"/>
      <c r="AG118" s="88"/>
      <c r="AH118" s="89">
        <f t="shared" si="46"/>
        <v>0</v>
      </c>
      <c r="AI118" s="89">
        <f t="shared" si="38"/>
        <v>0</v>
      </c>
      <c r="AJ118" s="353"/>
      <c r="AK118" s="353"/>
      <c r="AL118" s="353"/>
      <c r="AM118" s="353"/>
      <c r="AN118" s="90"/>
      <c r="AO118" s="142">
        <f t="shared" si="47"/>
        <v>0</v>
      </c>
      <c r="AP118" s="142">
        <f t="shared" si="39"/>
        <v>0</v>
      </c>
      <c r="AQ118" s="91">
        <f t="shared" si="50"/>
        <v>0</v>
      </c>
      <c r="AR118" s="147">
        <f t="shared" si="53"/>
        <v>0</v>
      </c>
      <c r="AS118" s="147">
        <f t="shared" si="54"/>
        <v>0</v>
      </c>
    </row>
    <row r="119" spans="1:45" ht="26" customHeight="1">
      <c r="A119" s="17" t="s">
        <v>9</v>
      </c>
      <c r="B119" s="18" t="s">
        <v>162</v>
      </c>
      <c r="C119" s="19">
        <v>1</v>
      </c>
      <c r="D119" s="19" t="s">
        <v>312</v>
      </c>
      <c r="E119" s="20">
        <v>4.5</v>
      </c>
      <c r="F119" s="20">
        <v>2.25</v>
      </c>
      <c r="G119" s="20">
        <v>2.14</v>
      </c>
      <c r="H119" s="20">
        <v>2.0299999999999998</v>
      </c>
      <c r="I119" s="50">
        <f t="shared" si="42"/>
        <v>2.25</v>
      </c>
      <c r="J119" s="50">
        <f t="shared" si="43"/>
        <v>2.14</v>
      </c>
      <c r="K119" s="50">
        <f t="shared" si="44"/>
        <v>2.0299999999999998</v>
      </c>
      <c r="L119" s="50">
        <f t="shared" si="34"/>
        <v>2.25</v>
      </c>
      <c r="M119" s="367"/>
      <c r="N119" s="52">
        <f t="shared" si="49"/>
        <v>0</v>
      </c>
      <c r="O119" s="352"/>
      <c r="P119" s="352"/>
      <c r="Q119" s="352"/>
      <c r="R119" s="352"/>
      <c r="S119" s="88"/>
      <c r="T119" s="89">
        <f t="shared" si="51"/>
        <v>0</v>
      </c>
      <c r="U119" s="89">
        <f t="shared" si="52"/>
        <v>0</v>
      </c>
      <c r="V119" s="353"/>
      <c r="W119" s="353"/>
      <c r="X119" s="353"/>
      <c r="Y119" s="353"/>
      <c r="Z119" s="88"/>
      <c r="AA119" s="89">
        <f t="shared" si="45"/>
        <v>0</v>
      </c>
      <c r="AB119" s="89">
        <f t="shared" si="37"/>
        <v>0</v>
      </c>
      <c r="AC119" s="352"/>
      <c r="AD119" s="352"/>
      <c r="AE119" s="352"/>
      <c r="AF119" s="352"/>
      <c r="AG119" s="88"/>
      <c r="AH119" s="89">
        <f t="shared" si="46"/>
        <v>0</v>
      </c>
      <c r="AI119" s="89">
        <f t="shared" si="38"/>
        <v>0</v>
      </c>
      <c r="AJ119" s="353"/>
      <c r="AK119" s="353"/>
      <c r="AL119" s="353"/>
      <c r="AM119" s="353"/>
      <c r="AN119" s="90"/>
      <c r="AO119" s="142">
        <f t="shared" si="47"/>
        <v>0</v>
      </c>
      <c r="AP119" s="142">
        <f t="shared" si="39"/>
        <v>0</v>
      </c>
      <c r="AQ119" s="91">
        <f t="shared" si="50"/>
        <v>0</v>
      </c>
      <c r="AR119" s="147">
        <f t="shared" si="53"/>
        <v>0</v>
      </c>
      <c r="AS119" s="147">
        <f t="shared" si="54"/>
        <v>0</v>
      </c>
    </row>
    <row r="120" spans="1:45" ht="26" customHeight="1">
      <c r="A120" s="21" t="s">
        <v>163</v>
      </c>
      <c r="B120" s="22" t="s">
        <v>164</v>
      </c>
      <c r="C120" s="23">
        <v>1</v>
      </c>
      <c r="D120" s="23" t="s">
        <v>312</v>
      </c>
      <c r="E120" s="24">
        <v>4.5</v>
      </c>
      <c r="F120" s="24">
        <v>2.25</v>
      </c>
      <c r="G120" s="24">
        <v>2.14</v>
      </c>
      <c r="H120" s="24">
        <v>2.0299999999999998</v>
      </c>
      <c r="I120" s="50">
        <f t="shared" si="42"/>
        <v>2.25</v>
      </c>
      <c r="J120" s="50">
        <f t="shared" si="43"/>
        <v>2.14</v>
      </c>
      <c r="K120" s="50">
        <f t="shared" si="44"/>
        <v>2.0299999999999998</v>
      </c>
      <c r="L120" s="50">
        <f t="shared" si="34"/>
        <v>2.25</v>
      </c>
      <c r="M120" s="367"/>
      <c r="N120" s="52">
        <f t="shared" si="49"/>
        <v>0</v>
      </c>
      <c r="O120" s="352"/>
      <c r="P120" s="352"/>
      <c r="Q120" s="352"/>
      <c r="R120" s="352"/>
      <c r="S120" s="88"/>
      <c r="T120" s="89">
        <f t="shared" si="51"/>
        <v>0</v>
      </c>
      <c r="U120" s="89">
        <f t="shared" si="52"/>
        <v>0</v>
      </c>
      <c r="V120" s="353"/>
      <c r="W120" s="353"/>
      <c r="X120" s="353"/>
      <c r="Y120" s="353"/>
      <c r="Z120" s="88"/>
      <c r="AA120" s="89">
        <f t="shared" si="45"/>
        <v>0</v>
      </c>
      <c r="AB120" s="89">
        <f t="shared" si="37"/>
        <v>0</v>
      </c>
      <c r="AC120" s="352"/>
      <c r="AD120" s="352"/>
      <c r="AE120" s="352"/>
      <c r="AF120" s="352"/>
      <c r="AG120" s="88"/>
      <c r="AH120" s="89">
        <f t="shared" si="46"/>
        <v>0</v>
      </c>
      <c r="AI120" s="89">
        <f t="shared" si="38"/>
        <v>0</v>
      </c>
      <c r="AJ120" s="353"/>
      <c r="AK120" s="353"/>
      <c r="AL120" s="353"/>
      <c r="AM120" s="353"/>
      <c r="AN120" s="90"/>
      <c r="AO120" s="142">
        <f t="shared" si="47"/>
        <v>0</v>
      </c>
      <c r="AP120" s="142">
        <f t="shared" si="39"/>
        <v>0</v>
      </c>
      <c r="AQ120" s="91">
        <f t="shared" si="50"/>
        <v>0</v>
      </c>
      <c r="AR120" s="147">
        <f t="shared" si="53"/>
        <v>0</v>
      </c>
      <c r="AS120" s="147">
        <f t="shared" si="54"/>
        <v>0</v>
      </c>
    </row>
    <row r="121" spans="1:45" ht="26" customHeight="1">
      <c r="A121" s="17" t="s">
        <v>165</v>
      </c>
      <c r="B121" s="18" t="s">
        <v>166</v>
      </c>
      <c r="C121" s="19">
        <v>1</v>
      </c>
      <c r="D121" s="19" t="s">
        <v>373</v>
      </c>
      <c r="E121" s="20">
        <v>4.5</v>
      </c>
      <c r="F121" s="20">
        <v>2.25</v>
      </c>
      <c r="G121" s="20">
        <v>2.14</v>
      </c>
      <c r="H121" s="20">
        <v>2.0299999999999998</v>
      </c>
      <c r="I121" s="50">
        <f t="shared" si="42"/>
        <v>2.25</v>
      </c>
      <c r="J121" s="50">
        <f t="shared" si="43"/>
        <v>2.14</v>
      </c>
      <c r="K121" s="50">
        <f t="shared" si="44"/>
        <v>2.0299999999999998</v>
      </c>
      <c r="L121" s="50">
        <f t="shared" si="34"/>
        <v>2.25</v>
      </c>
      <c r="M121" s="367"/>
      <c r="N121" s="52">
        <f t="shared" si="49"/>
        <v>0</v>
      </c>
      <c r="O121" s="352"/>
      <c r="P121" s="352"/>
      <c r="Q121" s="352"/>
      <c r="R121" s="352"/>
      <c r="S121" s="88"/>
      <c r="T121" s="89">
        <f t="shared" si="51"/>
        <v>0</v>
      </c>
      <c r="U121" s="89">
        <f t="shared" si="52"/>
        <v>0</v>
      </c>
      <c r="V121" s="353"/>
      <c r="W121" s="353"/>
      <c r="X121" s="353"/>
      <c r="Y121" s="353"/>
      <c r="Z121" s="88"/>
      <c r="AA121" s="89">
        <f t="shared" si="45"/>
        <v>0</v>
      </c>
      <c r="AB121" s="89">
        <f t="shared" si="37"/>
        <v>0</v>
      </c>
      <c r="AC121" s="352"/>
      <c r="AD121" s="352"/>
      <c r="AE121" s="352"/>
      <c r="AF121" s="352"/>
      <c r="AG121" s="88"/>
      <c r="AH121" s="89">
        <f t="shared" si="46"/>
        <v>0</v>
      </c>
      <c r="AI121" s="89">
        <f t="shared" si="38"/>
        <v>0</v>
      </c>
      <c r="AJ121" s="353"/>
      <c r="AK121" s="353"/>
      <c r="AL121" s="353"/>
      <c r="AM121" s="353"/>
      <c r="AN121" s="90"/>
      <c r="AO121" s="142">
        <f t="shared" si="47"/>
        <v>0</v>
      </c>
      <c r="AP121" s="142">
        <f t="shared" si="39"/>
        <v>0</v>
      </c>
      <c r="AQ121" s="91">
        <f t="shared" si="50"/>
        <v>0</v>
      </c>
      <c r="AR121" s="147">
        <f t="shared" si="53"/>
        <v>0</v>
      </c>
      <c r="AS121" s="147">
        <f t="shared" si="54"/>
        <v>0</v>
      </c>
    </row>
    <row r="122" spans="1:45" ht="26" customHeight="1">
      <c r="A122" s="21" t="s">
        <v>167</v>
      </c>
      <c r="B122" s="22" t="s">
        <v>168</v>
      </c>
      <c r="C122" s="23">
        <v>1</v>
      </c>
      <c r="D122" s="23" t="s">
        <v>373</v>
      </c>
      <c r="E122" s="24">
        <v>4.5</v>
      </c>
      <c r="F122" s="24">
        <v>2.25</v>
      </c>
      <c r="G122" s="24">
        <v>2.14</v>
      </c>
      <c r="H122" s="24">
        <v>2.0299999999999998</v>
      </c>
      <c r="I122" s="50">
        <f t="shared" si="42"/>
        <v>2.25</v>
      </c>
      <c r="J122" s="50">
        <f t="shared" si="43"/>
        <v>2.14</v>
      </c>
      <c r="K122" s="50">
        <f t="shared" si="44"/>
        <v>2.0299999999999998</v>
      </c>
      <c r="L122" s="50">
        <f t="shared" si="34"/>
        <v>2.25</v>
      </c>
      <c r="M122" s="367"/>
      <c r="N122" s="52">
        <f t="shared" si="49"/>
        <v>0</v>
      </c>
      <c r="O122" s="352"/>
      <c r="P122" s="352"/>
      <c r="Q122" s="352"/>
      <c r="R122" s="352"/>
      <c r="S122" s="88"/>
      <c r="T122" s="89">
        <f t="shared" si="51"/>
        <v>0</v>
      </c>
      <c r="U122" s="89">
        <f t="shared" si="52"/>
        <v>0</v>
      </c>
      <c r="V122" s="353"/>
      <c r="W122" s="353"/>
      <c r="X122" s="353"/>
      <c r="Y122" s="353"/>
      <c r="Z122" s="88"/>
      <c r="AA122" s="89">
        <f t="shared" si="45"/>
        <v>0</v>
      </c>
      <c r="AB122" s="89">
        <f t="shared" si="37"/>
        <v>0</v>
      </c>
      <c r="AC122" s="352"/>
      <c r="AD122" s="352"/>
      <c r="AE122" s="352"/>
      <c r="AF122" s="352"/>
      <c r="AG122" s="88"/>
      <c r="AH122" s="89">
        <f t="shared" si="46"/>
        <v>0</v>
      </c>
      <c r="AI122" s="89">
        <f t="shared" si="38"/>
        <v>0</v>
      </c>
      <c r="AJ122" s="353"/>
      <c r="AK122" s="353"/>
      <c r="AL122" s="353"/>
      <c r="AM122" s="353"/>
      <c r="AN122" s="90"/>
      <c r="AO122" s="142">
        <f t="shared" si="47"/>
        <v>0</v>
      </c>
      <c r="AP122" s="142">
        <f t="shared" si="39"/>
        <v>0</v>
      </c>
      <c r="AQ122" s="91">
        <f t="shared" si="50"/>
        <v>0</v>
      </c>
      <c r="AR122" s="147">
        <f t="shared" si="53"/>
        <v>0</v>
      </c>
      <c r="AS122" s="147">
        <f t="shared" si="54"/>
        <v>0</v>
      </c>
    </row>
    <row r="123" spans="1:45" ht="26" customHeight="1">
      <c r="A123" s="17" t="s">
        <v>169</v>
      </c>
      <c r="B123" s="18" t="s">
        <v>170</v>
      </c>
      <c r="C123" s="19">
        <v>1</v>
      </c>
      <c r="D123" s="19" t="s">
        <v>373</v>
      </c>
      <c r="E123" s="20">
        <v>4.5</v>
      </c>
      <c r="F123" s="20">
        <v>2.25</v>
      </c>
      <c r="G123" s="20">
        <v>2.14</v>
      </c>
      <c r="H123" s="20">
        <v>2.0299999999999998</v>
      </c>
      <c r="I123" s="50">
        <f t="shared" si="42"/>
        <v>2.25</v>
      </c>
      <c r="J123" s="50">
        <f t="shared" si="43"/>
        <v>2.14</v>
      </c>
      <c r="K123" s="50">
        <f t="shared" si="44"/>
        <v>2.0299999999999998</v>
      </c>
      <c r="L123" s="50">
        <f t="shared" si="34"/>
        <v>2.25</v>
      </c>
      <c r="M123" s="367"/>
      <c r="N123" s="52">
        <f t="shared" si="49"/>
        <v>0</v>
      </c>
      <c r="O123" s="352"/>
      <c r="P123" s="352"/>
      <c r="Q123" s="352"/>
      <c r="R123" s="352"/>
      <c r="S123" s="88"/>
      <c r="T123" s="89">
        <f t="shared" si="51"/>
        <v>0</v>
      </c>
      <c r="U123" s="89">
        <f t="shared" si="52"/>
        <v>0</v>
      </c>
      <c r="V123" s="353"/>
      <c r="W123" s="353"/>
      <c r="X123" s="353"/>
      <c r="Y123" s="353"/>
      <c r="Z123" s="88"/>
      <c r="AA123" s="89">
        <f t="shared" si="45"/>
        <v>0</v>
      </c>
      <c r="AB123" s="89">
        <f t="shared" si="37"/>
        <v>0</v>
      </c>
      <c r="AC123" s="352"/>
      <c r="AD123" s="352"/>
      <c r="AE123" s="352"/>
      <c r="AF123" s="352"/>
      <c r="AG123" s="88"/>
      <c r="AH123" s="89">
        <f t="shared" si="46"/>
        <v>0</v>
      </c>
      <c r="AI123" s="89">
        <f t="shared" si="38"/>
        <v>0</v>
      </c>
      <c r="AJ123" s="353"/>
      <c r="AK123" s="353"/>
      <c r="AL123" s="353"/>
      <c r="AM123" s="353"/>
      <c r="AN123" s="90"/>
      <c r="AO123" s="142">
        <f t="shared" si="47"/>
        <v>0</v>
      </c>
      <c r="AP123" s="142">
        <f t="shared" si="39"/>
        <v>0</v>
      </c>
      <c r="AQ123" s="91">
        <f t="shared" si="50"/>
        <v>0</v>
      </c>
      <c r="AR123" s="147">
        <f t="shared" si="53"/>
        <v>0</v>
      </c>
      <c r="AS123" s="147">
        <f t="shared" si="54"/>
        <v>0</v>
      </c>
    </row>
    <row r="124" spans="1:45" ht="26" customHeight="1">
      <c r="A124" s="21" t="s">
        <v>171</v>
      </c>
      <c r="B124" s="22" t="s">
        <v>172</v>
      </c>
      <c r="C124" s="23">
        <v>1</v>
      </c>
      <c r="D124" s="23" t="s">
        <v>373</v>
      </c>
      <c r="E124" s="24">
        <v>4.5</v>
      </c>
      <c r="F124" s="24">
        <v>2.25</v>
      </c>
      <c r="G124" s="24">
        <v>2.14</v>
      </c>
      <c r="H124" s="24">
        <v>2.0299999999999998</v>
      </c>
      <c r="I124" s="50">
        <f t="shared" si="42"/>
        <v>2.25</v>
      </c>
      <c r="J124" s="50">
        <f t="shared" si="43"/>
        <v>2.14</v>
      </c>
      <c r="K124" s="50">
        <f t="shared" si="44"/>
        <v>2.0299999999999998</v>
      </c>
      <c r="L124" s="50">
        <f t="shared" si="34"/>
        <v>2.25</v>
      </c>
      <c r="M124" s="367"/>
      <c r="N124" s="52">
        <f t="shared" si="49"/>
        <v>0</v>
      </c>
      <c r="O124" s="352"/>
      <c r="P124" s="352"/>
      <c r="Q124" s="352"/>
      <c r="R124" s="352"/>
      <c r="S124" s="88"/>
      <c r="T124" s="89">
        <f t="shared" si="51"/>
        <v>0</v>
      </c>
      <c r="U124" s="89">
        <f t="shared" si="52"/>
        <v>0</v>
      </c>
      <c r="V124" s="353"/>
      <c r="W124" s="353"/>
      <c r="X124" s="353"/>
      <c r="Y124" s="353"/>
      <c r="Z124" s="88"/>
      <c r="AA124" s="89">
        <f t="shared" si="45"/>
        <v>0</v>
      </c>
      <c r="AB124" s="89">
        <f t="shared" si="37"/>
        <v>0</v>
      </c>
      <c r="AC124" s="352"/>
      <c r="AD124" s="352"/>
      <c r="AE124" s="352"/>
      <c r="AF124" s="352"/>
      <c r="AG124" s="88"/>
      <c r="AH124" s="89">
        <f t="shared" si="46"/>
        <v>0</v>
      </c>
      <c r="AI124" s="89">
        <f t="shared" si="38"/>
        <v>0</v>
      </c>
      <c r="AJ124" s="353"/>
      <c r="AK124" s="353"/>
      <c r="AL124" s="353"/>
      <c r="AM124" s="353"/>
      <c r="AN124" s="90"/>
      <c r="AO124" s="142">
        <f t="shared" si="47"/>
        <v>0</v>
      </c>
      <c r="AP124" s="142">
        <f t="shared" si="39"/>
        <v>0</v>
      </c>
      <c r="AQ124" s="91">
        <f t="shared" si="50"/>
        <v>0</v>
      </c>
      <c r="AR124" s="147">
        <f t="shared" si="53"/>
        <v>0</v>
      </c>
      <c r="AS124" s="147">
        <f t="shared" si="54"/>
        <v>0</v>
      </c>
    </row>
    <row r="125" spans="1:45" ht="26" customHeight="1">
      <c r="A125" s="17" t="s">
        <v>173</v>
      </c>
      <c r="B125" s="18" t="s">
        <v>174</v>
      </c>
      <c r="C125" s="19">
        <v>1</v>
      </c>
      <c r="D125" s="19" t="s">
        <v>346</v>
      </c>
      <c r="E125" s="20">
        <v>21.5</v>
      </c>
      <c r="F125" s="20">
        <v>10.75</v>
      </c>
      <c r="G125" s="20">
        <v>10.210000000000001</v>
      </c>
      <c r="H125" s="20">
        <v>9.68</v>
      </c>
      <c r="I125" s="50">
        <f t="shared" si="42"/>
        <v>10.75</v>
      </c>
      <c r="J125" s="50">
        <f t="shared" si="43"/>
        <v>10.210000000000001</v>
      </c>
      <c r="K125" s="50">
        <f t="shared" si="44"/>
        <v>9.68</v>
      </c>
      <c r="L125" s="50">
        <f t="shared" si="34"/>
        <v>10.75</v>
      </c>
      <c r="M125" s="368"/>
      <c r="N125" s="52">
        <f t="shared" si="49"/>
        <v>0</v>
      </c>
      <c r="O125" s="352"/>
      <c r="P125" s="352"/>
      <c r="Q125" s="352"/>
      <c r="R125" s="352"/>
      <c r="S125" s="88"/>
      <c r="T125" s="89">
        <f t="shared" si="51"/>
        <v>0</v>
      </c>
      <c r="U125" s="89">
        <f t="shared" si="52"/>
        <v>0</v>
      </c>
      <c r="V125" s="353"/>
      <c r="W125" s="353"/>
      <c r="X125" s="353"/>
      <c r="Y125" s="353"/>
      <c r="Z125" s="88"/>
      <c r="AA125" s="89">
        <f t="shared" si="45"/>
        <v>0</v>
      </c>
      <c r="AB125" s="89">
        <f t="shared" si="37"/>
        <v>0</v>
      </c>
      <c r="AC125" s="352"/>
      <c r="AD125" s="352"/>
      <c r="AE125" s="352"/>
      <c r="AF125" s="352"/>
      <c r="AG125" s="88"/>
      <c r="AH125" s="89">
        <f t="shared" si="46"/>
        <v>0</v>
      </c>
      <c r="AI125" s="89">
        <f t="shared" si="38"/>
        <v>0</v>
      </c>
      <c r="AJ125" s="353"/>
      <c r="AK125" s="353"/>
      <c r="AL125" s="353"/>
      <c r="AM125" s="353"/>
      <c r="AN125" s="90"/>
      <c r="AO125" s="142">
        <f t="shared" si="47"/>
        <v>0</v>
      </c>
      <c r="AP125" s="142">
        <f t="shared" si="39"/>
        <v>0</v>
      </c>
      <c r="AQ125" s="91">
        <f t="shared" si="50"/>
        <v>0</v>
      </c>
      <c r="AR125" s="147">
        <f t="shared" si="53"/>
        <v>0</v>
      </c>
      <c r="AS125" s="147">
        <f t="shared" si="54"/>
        <v>0</v>
      </c>
    </row>
    <row r="126" spans="1:45" ht="26" customHeight="1">
      <c r="A126" s="12"/>
      <c r="B126" s="7" t="s">
        <v>175</v>
      </c>
      <c r="C126" s="13"/>
      <c r="D126" s="14"/>
      <c r="E126" s="15"/>
      <c r="F126" s="15"/>
      <c r="G126" s="15"/>
      <c r="H126" s="15"/>
      <c r="I126" s="49"/>
      <c r="J126" s="49"/>
      <c r="K126" s="49"/>
      <c r="L126" s="50">
        <f t="shared" si="34"/>
        <v>0</v>
      </c>
      <c r="M126" s="9"/>
      <c r="N126" s="9"/>
      <c r="O126" s="365"/>
      <c r="P126" s="365"/>
      <c r="Q126" s="365"/>
      <c r="R126" s="365"/>
      <c r="S126" s="240"/>
      <c r="T126" s="85"/>
      <c r="U126" s="85"/>
      <c r="V126" s="365"/>
      <c r="W126" s="365"/>
      <c r="X126" s="365"/>
      <c r="Y126" s="365"/>
      <c r="Z126" s="240"/>
      <c r="AA126" s="85"/>
      <c r="AB126" s="85"/>
      <c r="AC126" s="365"/>
      <c r="AD126" s="365"/>
      <c r="AE126" s="365"/>
      <c r="AF126" s="365"/>
      <c r="AG126" s="240"/>
      <c r="AH126" s="85"/>
      <c r="AI126" s="85"/>
      <c r="AJ126" s="365"/>
      <c r="AK126" s="365"/>
      <c r="AL126" s="365"/>
      <c r="AM126" s="365"/>
      <c r="AN126" s="240"/>
      <c r="AO126" s="85"/>
      <c r="AP126" s="85"/>
      <c r="AQ126" s="241"/>
      <c r="AR126" s="85"/>
      <c r="AS126" s="146"/>
    </row>
    <row r="127" spans="1:45" ht="26" customHeight="1">
      <c r="A127" s="25" t="s">
        <v>176</v>
      </c>
      <c r="B127" s="26" t="s">
        <v>177</v>
      </c>
      <c r="C127" s="27">
        <v>1</v>
      </c>
      <c r="D127" s="27" t="s">
        <v>373</v>
      </c>
      <c r="E127" s="28">
        <v>7.5</v>
      </c>
      <c r="F127" s="28">
        <v>3.75</v>
      </c>
      <c r="G127" s="28">
        <v>3.56</v>
      </c>
      <c r="H127" s="28">
        <v>3.38</v>
      </c>
      <c r="I127" s="50">
        <f t="shared" si="42"/>
        <v>3.75</v>
      </c>
      <c r="J127" s="50">
        <f t="shared" si="43"/>
        <v>3.56</v>
      </c>
      <c r="K127" s="50">
        <f t="shared" si="44"/>
        <v>3.38</v>
      </c>
      <c r="L127" s="50">
        <f t="shared" si="34"/>
        <v>3.75</v>
      </c>
      <c r="M127" s="398" t="s">
        <v>37</v>
      </c>
      <c r="N127" s="52">
        <f t="shared" ref="N127:N149" si="55">IF(M127="CARDED (+10¢)",0.1,0)</f>
        <v>0</v>
      </c>
      <c r="O127" s="352"/>
      <c r="P127" s="352"/>
      <c r="Q127" s="352"/>
      <c r="R127" s="352"/>
      <c r="S127" s="88"/>
      <c r="T127" s="89">
        <f t="shared" si="51"/>
        <v>0</v>
      </c>
      <c r="U127" s="89">
        <f t="shared" si="52"/>
        <v>0</v>
      </c>
      <c r="V127" s="353"/>
      <c r="W127" s="353"/>
      <c r="X127" s="353"/>
      <c r="Y127" s="353"/>
      <c r="Z127" s="88"/>
      <c r="AA127" s="89">
        <f t="shared" si="45"/>
        <v>0</v>
      </c>
      <c r="AB127" s="89">
        <f t="shared" si="37"/>
        <v>0</v>
      </c>
      <c r="AC127" s="352"/>
      <c r="AD127" s="352"/>
      <c r="AE127" s="352"/>
      <c r="AF127" s="352"/>
      <c r="AG127" s="88"/>
      <c r="AH127" s="89">
        <f t="shared" si="46"/>
        <v>0</v>
      </c>
      <c r="AI127" s="89">
        <f t="shared" si="38"/>
        <v>0</v>
      </c>
      <c r="AJ127" s="353"/>
      <c r="AK127" s="353"/>
      <c r="AL127" s="353"/>
      <c r="AM127" s="353"/>
      <c r="AN127" s="90"/>
      <c r="AO127" s="142">
        <f t="shared" si="47"/>
        <v>0</v>
      </c>
      <c r="AP127" s="142">
        <f t="shared" si="39"/>
        <v>0</v>
      </c>
      <c r="AQ127" s="91">
        <f>AS127</f>
        <v>0</v>
      </c>
      <c r="AR127" s="147">
        <f t="shared" si="53"/>
        <v>0</v>
      </c>
      <c r="AS127" s="147">
        <f t="shared" si="54"/>
        <v>0</v>
      </c>
    </row>
    <row r="128" spans="1:45" ht="26" customHeight="1">
      <c r="A128" s="21" t="s">
        <v>178</v>
      </c>
      <c r="B128" s="22" t="s">
        <v>179</v>
      </c>
      <c r="C128" s="23">
        <v>1</v>
      </c>
      <c r="D128" s="23" t="s">
        <v>373</v>
      </c>
      <c r="E128" s="24">
        <v>14.95</v>
      </c>
      <c r="F128" s="24">
        <v>7.48</v>
      </c>
      <c r="G128" s="24">
        <f>F128*0.95</f>
        <v>7.1059999999999999</v>
      </c>
      <c r="H128" s="24">
        <f>F128*0.9</f>
        <v>6.7320000000000002</v>
      </c>
      <c r="I128" s="50">
        <f t="shared" si="42"/>
        <v>7.48</v>
      </c>
      <c r="J128" s="50">
        <f t="shared" si="43"/>
        <v>7.1059999999999999</v>
      </c>
      <c r="K128" s="50">
        <f t="shared" si="44"/>
        <v>6.7320000000000002</v>
      </c>
      <c r="L128" s="50">
        <f t="shared" si="34"/>
        <v>7.48</v>
      </c>
      <c r="M128" s="399"/>
      <c r="N128" s="52">
        <f t="shared" si="55"/>
        <v>0</v>
      </c>
      <c r="O128" s="352"/>
      <c r="P128" s="352"/>
      <c r="Q128" s="352"/>
      <c r="R128" s="352"/>
      <c r="S128" s="88"/>
      <c r="T128" s="89">
        <f t="shared" si="51"/>
        <v>0</v>
      </c>
      <c r="U128" s="89">
        <f t="shared" si="52"/>
        <v>0</v>
      </c>
      <c r="V128" s="353"/>
      <c r="W128" s="353"/>
      <c r="X128" s="353"/>
      <c r="Y128" s="353"/>
      <c r="Z128" s="88"/>
      <c r="AA128" s="89">
        <f t="shared" si="45"/>
        <v>0</v>
      </c>
      <c r="AB128" s="89">
        <f t="shared" si="37"/>
        <v>0</v>
      </c>
      <c r="AC128" s="352"/>
      <c r="AD128" s="352"/>
      <c r="AE128" s="352"/>
      <c r="AF128" s="352"/>
      <c r="AG128" s="88"/>
      <c r="AH128" s="89">
        <f t="shared" si="46"/>
        <v>0</v>
      </c>
      <c r="AI128" s="89">
        <f t="shared" si="38"/>
        <v>0</v>
      </c>
      <c r="AJ128" s="353"/>
      <c r="AK128" s="353"/>
      <c r="AL128" s="353"/>
      <c r="AM128" s="353"/>
      <c r="AN128" s="90"/>
      <c r="AO128" s="142">
        <f t="shared" si="47"/>
        <v>0</v>
      </c>
      <c r="AP128" s="142">
        <f t="shared" si="39"/>
        <v>0</v>
      </c>
      <c r="AQ128" s="91">
        <f t="shared" ref="AQ128:AQ160" si="56">AS128</f>
        <v>0</v>
      </c>
      <c r="AR128" s="147">
        <f t="shared" si="53"/>
        <v>0</v>
      </c>
      <c r="AS128" s="147">
        <f t="shared" si="54"/>
        <v>0</v>
      </c>
    </row>
    <row r="129" spans="1:45" ht="26" customHeight="1">
      <c r="A129" s="25" t="s">
        <v>180</v>
      </c>
      <c r="B129" s="26" t="s">
        <v>181</v>
      </c>
      <c r="C129" s="27">
        <v>1</v>
      </c>
      <c r="D129" s="27" t="s">
        <v>182</v>
      </c>
      <c r="E129" s="28">
        <v>5.5</v>
      </c>
      <c r="F129" s="28">
        <v>2.75</v>
      </c>
      <c r="G129" s="28">
        <v>2.61</v>
      </c>
      <c r="H129" s="28">
        <v>2.48</v>
      </c>
      <c r="I129" s="50">
        <f t="shared" si="42"/>
        <v>2.75</v>
      </c>
      <c r="J129" s="50">
        <f t="shared" si="43"/>
        <v>2.61</v>
      </c>
      <c r="K129" s="50">
        <f t="shared" si="44"/>
        <v>2.48</v>
      </c>
      <c r="L129" s="50">
        <f t="shared" si="34"/>
        <v>2.75</v>
      </c>
      <c r="M129" s="399"/>
      <c r="N129" s="52">
        <f t="shared" si="55"/>
        <v>0</v>
      </c>
      <c r="O129" s="352"/>
      <c r="P129" s="352"/>
      <c r="Q129" s="352"/>
      <c r="R129" s="352"/>
      <c r="S129" s="88"/>
      <c r="T129" s="89">
        <f t="shared" si="51"/>
        <v>0</v>
      </c>
      <c r="U129" s="89">
        <f t="shared" si="52"/>
        <v>0</v>
      </c>
      <c r="V129" s="353"/>
      <c r="W129" s="353"/>
      <c r="X129" s="353"/>
      <c r="Y129" s="353"/>
      <c r="Z129" s="88"/>
      <c r="AA129" s="89">
        <f t="shared" si="45"/>
        <v>0</v>
      </c>
      <c r="AB129" s="89">
        <f t="shared" si="37"/>
        <v>0</v>
      </c>
      <c r="AC129" s="352"/>
      <c r="AD129" s="352"/>
      <c r="AE129" s="352"/>
      <c r="AF129" s="352"/>
      <c r="AG129" s="88"/>
      <c r="AH129" s="89">
        <f t="shared" si="46"/>
        <v>0</v>
      </c>
      <c r="AI129" s="89">
        <f t="shared" si="38"/>
        <v>0</v>
      </c>
      <c r="AJ129" s="353"/>
      <c r="AK129" s="353"/>
      <c r="AL129" s="353"/>
      <c r="AM129" s="353"/>
      <c r="AN129" s="90"/>
      <c r="AO129" s="142">
        <f t="shared" si="47"/>
        <v>0</v>
      </c>
      <c r="AP129" s="142">
        <f t="shared" si="39"/>
        <v>0</v>
      </c>
      <c r="AQ129" s="91">
        <f t="shared" si="56"/>
        <v>0</v>
      </c>
      <c r="AR129" s="147">
        <f t="shared" si="53"/>
        <v>0</v>
      </c>
      <c r="AS129" s="147">
        <f t="shared" si="54"/>
        <v>0</v>
      </c>
    </row>
    <row r="130" spans="1:45" ht="26" customHeight="1">
      <c r="A130" s="21" t="s">
        <v>183</v>
      </c>
      <c r="B130" s="22" t="s">
        <v>184</v>
      </c>
      <c r="C130" s="23">
        <v>1</v>
      </c>
      <c r="D130" s="23" t="s">
        <v>373</v>
      </c>
      <c r="E130" s="24">
        <v>6.95</v>
      </c>
      <c r="F130" s="24">
        <v>3.48</v>
      </c>
      <c r="G130" s="24">
        <v>3.3</v>
      </c>
      <c r="H130" s="24">
        <v>3.13</v>
      </c>
      <c r="I130" s="50">
        <f t="shared" si="42"/>
        <v>3.48</v>
      </c>
      <c r="J130" s="50">
        <f t="shared" si="43"/>
        <v>3.3</v>
      </c>
      <c r="K130" s="50">
        <f t="shared" si="44"/>
        <v>3.13</v>
      </c>
      <c r="L130" s="50">
        <f t="shared" si="34"/>
        <v>3.48</v>
      </c>
      <c r="M130" s="399"/>
      <c r="N130" s="52">
        <f t="shared" si="55"/>
        <v>0</v>
      </c>
      <c r="O130" s="352"/>
      <c r="P130" s="352"/>
      <c r="Q130" s="352"/>
      <c r="R130" s="352"/>
      <c r="S130" s="88"/>
      <c r="T130" s="89">
        <f t="shared" si="51"/>
        <v>0</v>
      </c>
      <c r="U130" s="89">
        <f t="shared" si="52"/>
        <v>0</v>
      </c>
      <c r="V130" s="353"/>
      <c r="W130" s="353"/>
      <c r="X130" s="353"/>
      <c r="Y130" s="353"/>
      <c r="Z130" s="88"/>
      <c r="AA130" s="89">
        <f t="shared" si="45"/>
        <v>0</v>
      </c>
      <c r="AB130" s="89">
        <f t="shared" si="37"/>
        <v>0</v>
      </c>
      <c r="AC130" s="352"/>
      <c r="AD130" s="352"/>
      <c r="AE130" s="352"/>
      <c r="AF130" s="352"/>
      <c r="AG130" s="88"/>
      <c r="AH130" s="89">
        <f t="shared" si="46"/>
        <v>0</v>
      </c>
      <c r="AI130" s="89">
        <f t="shared" si="38"/>
        <v>0</v>
      </c>
      <c r="AJ130" s="353"/>
      <c r="AK130" s="353"/>
      <c r="AL130" s="353"/>
      <c r="AM130" s="353"/>
      <c r="AN130" s="90"/>
      <c r="AO130" s="142">
        <f t="shared" si="47"/>
        <v>0</v>
      </c>
      <c r="AP130" s="142">
        <f t="shared" si="39"/>
        <v>0</v>
      </c>
      <c r="AQ130" s="91">
        <f t="shared" si="56"/>
        <v>0</v>
      </c>
      <c r="AR130" s="147">
        <f t="shared" si="53"/>
        <v>0</v>
      </c>
      <c r="AS130" s="147">
        <f t="shared" si="54"/>
        <v>0</v>
      </c>
    </row>
    <row r="131" spans="1:45" ht="26" customHeight="1">
      <c r="A131" s="25" t="s">
        <v>185</v>
      </c>
      <c r="B131" s="26" t="s">
        <v>186</v>
      </c>
      <c r="C131" s="27">
        <v>1</v>
      </c>
      <c r="D131" s="27" t="s">
        <v>187</v>
      </c>
      <c r="E131" s="28">
        <v>13.95</v>
      </c>
      <c r="F131" s="28">
        <v>6.98</v>
      </c>
      <c r="G131" s="28">
        <v>6.63</v>
      </c>
      <c r="H131" s="28">
        <v>6.28</v>
      </c>
      <c r="I131" s="50">
        <f t="shared" si="42"/>
        <v>6.98</v>
      </c>
      <c r="J131" s="50">
        <f t="shared" si="43"/>
        <v>6.63</v>
      </c>
      <c r="K131" s="50">
        <f t="shared" si="44"/>
        <v>6.28</v>
      </c>
      <c r="L131" s="50">
        <f t="shared" si="34"/>
        <v>6.98</v>
      </c>
      <c r="M131" s="399"/>
      <c r="N131" s="52">
        <f t="shared" si="55"/>
        <v>0</v>
      </c>
      <c r="O131" s="352"/>
      <c r="P131" s="352"/>
      <c r="Q131" s="352"/>
      <c r="R131" s="352"/>
      <c r="S131" s="88"/>
      <c r="T131" s="89">
        <f t="shared" si="51"/>
        <v>0</v>
      </c>
      <c r="U131" s="89">
        <f t="shared" si="52"/>
        <v>0</v>
      </c>
      <c r="V131" s="353"/>
      <c r="W131" s="353"/>
      <c r="X131" s="353"/>
      <c r="Y131" s="353"/>
      <c r="Z131" s="88"/>
      <c r="AA131" s="89">
        <f t="shared" si="45"/>
        <v>0</v>
      </c>
      <c r="AB131" s="89">
        <f t="shared" si="37"/>
        <v>0</v>
      </c>
      <c r="AC131" s="352"/>
      <c r="AD131" s="352"/>
      <c r="AE131" s="352"/>
      <c r="AF131" s="352"/>
      <c r="AG131" s="88"/>
      <c r="AH131" s="89">
        <f t="shared" si="46"/>
        <v>0</v>
      </c>
      <c r="AI131" s="89">
        <f t="shared" si="38"/>
        <v>0</v>
      </c>
      <c r="AJ131" s="353"/>
      <c r="AK131" s="353"/>
      <c r="AL131" s="353"/>
      <c r="AM131" s="353"/>
      <c r="AN131" s="90"/>
      <c r="AO131" s="142">
        <f t="shared" si="47"/>
        <v>0</v>
      </c>
      <c r="AP131" s="142">
        <f t="shared" si="39"/>
        <v>0</v>
      </c>
      <c r="AQ131" s="91">
        <f t="shared" si="56"/>
        <v>0</v>
      </c>
      <c r="AR131" s="147">
        <f t="shared" si="53"/>
        <v>0</v>
      </c>
      <c r="AS131" s="147">
        <f t="shared" si="54"/>
        <v>0</v>
      </c>
    </row>
    <row r="132" spans="1:45" ht="26" customHeight="1">
      <c r="A132" s="21" t="s">
        <v>188</v>
      </c>
      <c r="B132" s="22" t="s">
        <v>189</v>
      </c>
      <c r="C132" s="23">
        <v>1</v>
      </c>
      <c r="D132" s="23" t="s">
        <v>373</v>
      </c>
      <c r="E132" s="24">
        <v>6.95</v>
      </c>
      <c r="F132" s="24">
        <v>3.48</v>
      </c>
      <c r="G132" s="24">
        <v>3.3</v>
      </c>
      <c r="H132" s="24">
        <v>3.13</v>
      </c>
      <c r="I132" s="50">
        <f t="shared" si="42"/>
        <v>3.48</v>
      </c>
      <c r="J132" s="50">
        <f t="shared" si="43"/>
        <v>3.3</v>
      </c>
      <c r="K132" s="50">
        <f t="shared" si="44"/>
        <v>3.13</v>
      </c>
      <c r="L132" s="50">
        <f t="shared" si="34"/>
        <v>3.48</v>
      </c>
      <c r="M132" s="399"/>
      <c r="N132" s="52">
        <f t="shared" si="55"/>
        <v>0</v>
      </c>
      <c r="O132" s="352"/>
      <c r="P132" s="352"/>
      <c r="Q132" s="352"/>
      <c r="R132" s="352"/>
      <c r="S132" s="88"/>
      <c r="T132" s="89">
        <f t="shared" si="51"/>
        <v>0</v>
      </c>
      <c r="U132" s="89">
        <f t="shared" si="52"/>
        <v>0</v>
      </c>
      <c r="V132" s="353"/>
      <c r="W132" s="353"/>
      <c r="X132" s="353"/>
      <c r="Y132" s="353"/>
      <c r="Z132" s="88"/>
      <c r="AA132" s="89">
        <f t="shared" si="45"/>
        <v>0</v>
      </c>
      <c r="AB132" s="89">
        <f t="shared" si="37"/>
        <v>0</v>
      </c>
      <c r="AC132" s="352"/>
      <c r="AD132" s="352"/>
      <c r="AE132" s="352"/>
      <c r="AF132" s="352"/>
      <c r="AG132" s="88"/>
      <c r="AH132" s="89">
        <f t="shared" si="46"/>
        <v>0</v>
      </c>
      <c r="AI132" s="89">
        <f t="shared" si="38"/>
        <v>0</v>
      </c>
      <c r="AJ132" s="353"/>
      <c r="AK132" s="353"/>
      <c r="AL132" s="353"/>
      <c r="AM132" s="353"/>
      <c r="AN132" s="90"/>
      <c r="AO132" s="142">
        <f t="shared" si="47"/>
        <v>0</v>
      </c>
      <c r="AP132" s="142">
        <f t="shared" si="39"/>
        <v>0</v>
      </c>
      <c r="AQ132" s="91">
        <f t="shared" si="56"/>
        <v>0</v>
      </c>
      <c r="AR132" s="147">
        <f t="shared" si="53"/>
        <v>0</v>
      </c>
      <c r="AS132" s="147">
        <f t="shared" si="54"/>
        <v>0</v>
      </c>
    </row>
    <row r="133" spans="1:45" ht="26" customHeight="1">
      <c r="A133" s="25" t="s">
        <v>190</v>
      </c>
      <c r="B133" s="26" t="s">
        <v>191</v>
      </c>
      <c r="C133" s="27">
        <v>1</v>
      </c>
      <c r="D133" s="27" t="s">
        <v>373</v>
      </c>
      <c r="E133" s="28">
        <v>4.95</v>
      </c>
      <c r="F133" s="28">
        <v>2.48</v>
      </c>
      <c r="G133" s="28">
        <v>2.35</v>
      </c>
      <c r="H133" s="28">
        <v>2.23</v>
      </c>
      <c r="I133" s="50">
        <f t="shared" si="42"/>
        <v>2.48</v>
      </c>
      <c r="J133" s="50">
        <f t="shared" si="43"/>
        <v>2.35</v>
      </c>
      <c r="K133" s="50">
        <f t="shared" si="44"/>
        <v>2.23</v>
      </c>
      <c r="L133" s="50">
        <f t="shared" si="34"/>
        <v>2.48</v>
      </c>
      <c r="M133" s="399"/>
      <c r="N133" s="52">
        <f t="shared" si="55"/>
        <v>0</v>
      </c>
      <c r="O133" s="352"/>
      <c r="P133" s="352"/>
      <c r="Q133" s="352"/>
      <c r="R133" s="352"/>
      <c r="S133" s="88"/>
      <c r="T133" s="89">
        <f t="shared" si="51"/>
        <v>0</v>
      </c>
      <c r="U133" s="89">
        <f t="shared" si="52"/>
        <v>0</v>
      </c>
      <c r="V133" s="353"/>
      <c r="W133" s="353"/>
      <c r="X133" s="353"/>
      <c r="Y133" s="353"/>
      <c r="Z133" s="88"/>
      <c r="AA133" s="89">
        <f t="shared" si="45"/>
        <v>0</v>
      </c>
      <c r="AB133" s="89">
        <f t="shared" si="37"/>
        <v>0</v>
      </c>
      <c r="AC133" s="352"/>
      <c r="AD133" s="352"/>
      <c r="AE133" s="352"/>
      <c r="AF133" s="352"/>
      <c r="AG133" s="88"/>
      <c r="AH133" s="89">
        <f t="shared" si="46"/>
        <v>0</v>
      </c>
      <c r="AI133" s="89">
        <f t="shared" si="38"/>
        <v>0</v>
      </c>
      <c r="AJ133" s="353"/>
      <c r="AK133" s="353"/>
      <c r="AL133" s="353"/>
      <c r="AM133" s="353"/>
      <c r="AN133" s="90"/>
      <c r="AO133" s="142">
        <f t="shared" si="47"/>
        <v>0</v>
      </c>
      <c r="AP133" s="142">
        <f t="shared" si="39"/>
        <v>0</v>
      </c>
      <c r="AQ133" s="91">
        <f t="shared" si="56"/>
        <v>0</v>
      </c>
      <c r="AR133" s="147">
        <f t="shared" si="53"/>
        <v>0</v>
      </c>
      <c r="AS133" s="147">
        <f t="shared" si="54"/>
        <v>0</v>
      </c>
    </row>
    <row r="134" spans="1:45" ht="26" customHeight="1">
      <c r="A134" s="21" t="s">
        <v>192</v>
      </c>
      <c r="B134" s="22" t="s">
        <v>193</v>
      </c>
      <c r="C134" s="23">
        <v>1</v>
      </c>
      <c r="D134" s="23" t="s">
        <v>373</v>
      </c>
      <c r="E134" s="24">
        <v>9.9499999999999993</v>
      </c>
      <c r="F134" s="24">
        <v>4.9800000000000004</v>
      </c>
      <c r="G134" s="24">
        <v>4.71</v>
      </c>
      <c r="H134" s="24">
        <v>4.4800000000000004</v>
      </c>
      <c r="I134" s="50">
        <f t="shared" si="42"/>
        <v>4.9800000000000004</v>
      </c>
      <c r="J134" s="50">
        <f t="shared" si="43"/>
        <v>4.71</v>
      </c>
      <c r="K134" s="50">
        <f t="shared" si="44"/>
        <v>4.4800000000000004</v>
      </c>
      <c r="L134" s="50">
        <f t="shared" si="34"/>
        <v>4.9800000000000004</v>
      </c>
      <c r="M134" s="399"/>
      <c r="N134" s="52">
        <f t="shared" si="55"/>
        <v>0</v>
      </c>
      <c r="O134" s="352"/>
      <c r="P134" s="352"/>
      <c r="Q134" s="352"/>
      <c r="R134" s="352"/>
      <c r="S134" s="88"/>
      <c r="T134" s="89">
        <f t="shared" si="51"/>
        <v>0</v>
      </c>
      <c r="U134" s="89">
        <f t="shared" si="52"/>
        <v>0</v>
      </c>
      <c r="V134" s="353"/>
      <c r="W134" s="353"/>
      <c r="X134" s="353"/>
      <c r="Y134" s="353"/>
      <c r="Z134" s="88"/>
      <c r="AA134" s="89">
        <f t="shared" si="45"/>
        <v>0</v>
      </c>
      <c r="AB134" s="89">
        <f t="shared" si="37"/>
        <v>0</v>
      </c>
      <c r="AC134" s="352"/>
      <c r="AD134" s="352"/>
      <c r="AE134" s="352"/>
      <c r="AF134" s="352"/>
      <c r="AG134" s="88"/>
      <c r="AH134" s="89">
        <f t="shared" si="46"/>
        <v>0</v>
      </c>
      <c r="AI134" s="89">
        <f t="shared" si="38"/>
        <v>0</v>
      </c>
      <c r="AJ134" s="353"/>
      <c r="AK134" s="353"/>
      <c r="AL134" s="353"/>
      <c r="AM134" s="353"/>
      <c r="AN134" s="90"/>
      <c r="AO134" s="142">
        <f t="shared" si="47"/>
        <v>0</v>
      </c>
      <c r="AP134" s="142">
        <f t="shared" si="39"/>
        <v>0</v>
      </c>
      <c r="AQ134" s="91">
        <f t="shared" si="56"/>
        <v>0</v>
      </c>
      <c r="AR134" s="147">
        <f t="shared" si="53"/>
        <v>0</v>
      </c>
      <c r="AS134" s="147">
        <f t="shared" si="54"/>
        <v>0</v>
      </c>
    </row>
    <row r="135" spans="1:45" ht="26" customHeight="1">
      <c r="A135" s="25" t="s">
        <v>194</v>
      </c>
      <c r="B135" s="26" t="s">
        <v>195</v>
      </c>
      <c r="C135" s="27">
        <v>1</v>
      </c>
      <c r="D135" s="27" t="s">
        <v>196</v>
      </c>
      <c r="E135" s="28">
        <v>9.9500000000000011</v>
      </c>
      <c r="F135" s="28">
        <v>4.9800000000000004</v>
      </c>
      <c r="G135" s="28">
        <v>4.7300000000000004</v>
      </c>
      <c r="H135" s="28">
        <v>4.4800000000000004</v>
      </c>
      <c r="I135" s="50">
        <f t="shared" si="42"/>
        <v>4.9800000000000004</v>
      </c>
      <c r="J135" s="50">
        <f t="shared" si="43"/>
        <v>4.7300000000000004</v>
      </c>
      <c r="K135" s="50">
        <f t="shared" si="44"/>
        <v>4.4800000000000004</v>
      </c>
      <c r="L135" s="50">
        <f t="shared" si="34"/>
        <v>4.9800000000000004</v>
      </c>
      <c r="M135" s="399"/>
      <c r="N135" s="52">
        <f t="shared" si="55"/>
        <v>0</v>
      </c>
      <c r="O135" s="352"/>
      <c r="P135" s="352"/>
      <c r="Q135" s="352"/>
      <c r="R135" s="352"/>
      <c r="S135" s="88"/>
      <c r="T135" s="89">
        <f t="shared" si="51"/>
        <v>0</v>
      </c>
      <c r="U135" s="89">
        <f t="shared" si="52"/>
        <v>0</v>
      </c>
      <c r="V135" s="353"/>
      <c r="W135" s="353"/>
      <c r="X135" s="353"/>
      <c r="Y135" s="353"/>
      <c r="Z135" s="88"/>
      <c r="AA135" s="89">
        <f t="shared" si="45"/>
        <v>0</v>
      </c>
      <c r="AB135" s="89">
        <f t="shared" si="37"/>
        <v>0</v>
      </c>
      <c r="AC135" s="352"/>
      <c r="AD135" s="352"/>
      <c r="AE135" s="352"/>
      <c r="AF135" s="352"/>
      <c r="AG135" s="88"/>
      <c r="AH135" s="89">
        <f t="shared" si="46"/>
        <v>0</v>
      </c>
      <c r="AI135" s="89">
        <f t="shared" si="38"/>
        <v>0</v>
      </c>
      <c r="AJ135" s="353"/>
      <c r="AK135" s="353"/>
      <c r="AL135" s="353"/>
      <c r="AM135" s="353"/>
      <c r="AN135" s="90"/>
      <c r="AO135" s="142">
        <f t="shared" si="47"/>
        <v>0</v>
      </c>
      <c r="AP135" s="142">
        <f t="shared" si="39"/>
        <v>0</v>
      </c>
      <c r="AQ135" s="91">
        <f t="shared" si="56"/>
        <v>0</v>
      </c>
      <c r="AR135" s="147">
        <f t="shared" si="53"/>
        <v>0</v>
      </c>
      <c r="AS135" s="147">
        <f t="shared" si="54"/>
        <v>0</v>
      </c>
    </row>
    <row r="136" spans="1:45" ht="26" customHeight="1">
      <c r="A136" s="21" t="s">
        <v>197</v>
      </c>
      <c r="B136" s="22" t="s">
        <v>198</v>
      </c>
      <c r="C136" s="23">
        <v>1</v>
      </c>
      <c r="D136" s="23" t="s">
        <v>199</v>
      </c>
      <c r="E136" s="24">
        <v>10.95</v>
      </c>
      <c r="F136" s="24">
        <v>5.48</v>
      </c>
      <c r="G136" s="24">
        <v>5.21</v>
      </c>
      <c r="H136" s="24">
        <v>4.93</v>
      </c>
      <c r="I136" s="50">
        <f t="shared" si="42"/>
        <v>5.48</v>
      </c>
      <c r="J136" s="50">
        <f t="shared" si="43"/>
        <v>5.21</v>
      </c>
      <c r="K136" s="50">
        <f t="shared" si="44"/>
        <v>4.93</v>
      </c>
      <c r="L136" s="50">
        <f t="shared" si="34"/>
        <v>5.48</v>
      </c>
      <c r="M136" s="399"/>
      <c r="N136" s="52">
        <f t="shared" si="55"/>
        <v>0</v>
      </c>
      <c r="O136" s="352"/>
      <c r="P136" s="352"/>
      <c r="Q136" s="352"/>
      <c r="R136" s="352"/>
      <c r="S136" s="88"/>
      <c r="T136" s="89">
        <f t="shared" si="51"/>
        <v>0</v>
      </c>
      <c r="U136" s="89">
        <f t="shared" si="52"/>
        <v>0</v>
      </c>
      <c r="V136" s="353"/>
      <c r="W136" s="353"/>
      <c r="X136" s="353"/>
      <c r="Y136" s="353"/>
      <c r="Z136" s="88"/>
      <c r="AA136" s="89">
        <f t="shared" si="45"/>
        <v>0</v>
      </c>
      <c r="AB136" s="89">
        <f t="shared" si="37"/>
        <v>0</v>
      </c>
      <c r="AC136" s="352"/>
      <c r="AD136" s="352"/>
      <c r="AE136" s="352"/>
      <c r="AF136" s="352"/>
      <c r="AG136" s="88"/>
      <c r="AH136" s="89">
        <f t="shared" si="46"/>
        <v>0</v>
      </c>
      <c r="AI136" s="89">
        <f t="shared" si="38"/>
        <v>0</v>
      </c>
      <c r="AJ136" s="353"/>
      <c r="AK136" s="353"/>
      <c r="AL136" s="353"/>
      <c r="AM136" s="353"/>
      <c r="AN136" s="90"/>
      <c r="AO136" s="142">
        <f t="shared" si="47"/>
        <v>0</v>
      </c>
      <c r="AP136" s="142">
        <f t="shared" si="39"/>
        <v>0</v>
      </c>
      <c r="AQ136" s="91">
        <f t="shared" si="56"/>
        <v>0</v>
      </c>
      <c r="AR136" s="147">
        <f t="shared" si="53"/>
        <v>0</v>
      </c>
      <c r="AS136" s="147">
        <f t="shared" si="54"/>
        <v>0</v>
      </c>
    </row>
    <row r="137" spans="1:45" ht="26" customHeight="1">
      <c r="A137" s="25" t="s">
        <v>382</v>
      </c>
      <c r="B137" s="26" t="s">
        <v>383</v>
      </c>
      <c r="C137" s="27">
        <v>1</v>
      </c>
      <c r="D137" s="27" t="s">
        <v>384</v>
      </c>
      <c r="E137" s="28">
        <v>11.95</v>
      </c>
      <c r="F137" s="28">
        <v>5.98</v>
      </c>
      <c r="G137" s="28">
        <v>5.68</v>
      </c>
      <c r="H137" s="28">
        <v>5.38</v>
      </c>
      <c r="I137" s="50">
        <f t="shared" si="42"/>
        <v>5.98</v>
      </c>
      <c r="J137" s="50">
        <f t="shared" si="43"/>
        <v>5.68</v>
      </c>
      <c r="K137" s="50">
        <f t="shared" si="44"/>
        <v>5.38</v>
      </c>
      <c r="L137" s="50">
        <f t="shared" si="34"/>
        <v>5.98</v>
      </c>
      <c r="M137" s="399"/>
      <c r="N137" s="52">
        <f t="shared" si="55"/>
        <v>0</v>
      </c>
      <c r="O137" s="352"/>
      <c r="P137" s="352"/>
      <c r="Q137" s="352"/>
      <c r="R137" s="352"/>
      <c r="S137" s="88"/>
      <c r="T137" s="89">
        <f t="shared" si="51"/>
        <v>0</v>
      </c>
      <c r="U137" s="89">
        <f t="shared" si="52"/>
        <v>0</v>
      </c>
      <c r="V137" s="353"/>
      <c r="W137" s="353"/>
      <c r="X137" s="353"/>
      <c r="Y137" s="353"/>
      <c r="Z137" s="88"/>
      <c r="AA137" s="89">
        <f t="shared" si="45"/>
        <v>0</v>
      </c>
      <c r="AB137" s="89">
        <f t="shared" si="37"/>
        <v>0</v>
      </c>
      <c r="AC137" s="352"/>
      <c r="AD137" s="352"/>
      <c r="AE137" s="352"/>
      <c r="AF137" s="352"/>
      <c r="AG137" s="88"/>
      <c r="AH137" s="89">
        <f t="shared" si="46"/>
        <v>0</v>
      </c>
      <c r="AI137" s="89">
        <f t="shared" si="38"/>
        <v>0</v>
      </c>
      <c r="AJ137" s="353"/>
      <c r="AK137" s="353"/>
      <c r="AL137" s="353"/>
      <c r="AM137" s="353"/>
      <c r="AN137" s="90"/>
      <c r="AO137" s="142">
        <f t="shared" si="47"/>
        <v>0</v>
      </c>
      <c r="AP137" s="142">
        <f t="shared" si="39"/>
        <v>0</v>
      </c>
      <c r="AQ137" s="91">
        <f t="shared" si="56"/>
        <v>0</v>
      </c>
      <c r="AR137" s="147">
        <f t="shared" si="53"/>
        <v>0</v>
      </c>
      <c r="AS137" s="147">
        <f t="shared" si="54"/>
        <v>0</v>
      </c>
    </row>
    <row r="138" spans="1:45" ht="26" customHeight="1">
      <c r="A138" s="21" t="s">
        <v>385</v>
      </c>
      <c r="B138" s="22" t="s">
        <v>386</v>
      </c>
      <c r="C138" s="23">
        <v>1</v>
      </c>
      <c r="D138" s="23" t="s">
        <v>387</v>
      </c>
      <c r="E138" s="24">
        <v>17.95</v>
      </c>
      <c r="F138" s="24">
        <v>8.98</v>
      </c>
      <c r="G138" s="24">
        <v>8.5299999999999994</v>
      </c>
      <c r="H138" s="24">
        <v>8.08</v>
      </c>
      <c r="I138" s="50">
        <f t="shared" si="42"/>
        <v>8.98</v>
      </c>
      <c r="J138" s="50">
        <f t="shared" si="43"/>
        <v>8.5299999999999994</v>
      </c>
      <c r="K138" s="50">
        <f t="shared" si="44"/>
        <v>8.08</v>
      </c>
      <c r="L138" s="50">
        <f t="shared" si="34"/>
        <v>8.98</v>
      </c>
      <c r="M138" s="399"/>
      <c r="N138" s="52">
        <f t="shared" si="55"/>
        <v>0</v>
      </c>
      <c r="O138" s="352"/>
      <c r="P138" s="352"/>
      <c r="Q138" s="352"/>
      <c r="R138" s="352"/>
      <c r="S138" s="88"/>
      <c r="T138" s="89">
        <f t="shared" si="51"/>
        <v>0</v>
      </c>
      <c r="U138" s="89">
        <f t="shared" si="52"/>
        <v>0</v>
      </c>
      <c r="V138" s="353"/>
      <c r="W138" s="353"/>
      <c r="X138" s="353"/>
      <c r="Y138" s="353"/>
      <c r="Z138" s="88"/>
      <c r="AA138" s="89">
        <f t="shared" si="45"/>
        <v>0</v>
      </c>
      <c r="AB138" s="89">
        <f t="shared" si="37"/>
        <v>0</v>
      </c>
      <c r="AC138" s="352"/>
      <c r="AD138" s="352"/>
      <c r="AE138" s="352"/>
      <c r="AF138" s="352"/>
      <c r="AG138" s="88"/>
      <c r="AH138" s="89">
        <f t="shared" si="46"/>
        <v>0</v>
      </c>
      <c r="AI138" s="89">
        <f t="shared" si="38"/>
        <v>0</v>
      </c>
      <c r="AJ138" s="353"/>
      <c r="AK138" s="353"/>
      <c r="AL138" s="353"/>
      <c r="AM138" s="353"/>
      <c r="AN138" s="90"/>
      <c r="AO138" s="142">
        <f t="shared" si="47"/>
        <v>0</v>
      </c>
      <c r="AP138" s="142">
        <f t="shared" si="39"/>
        <v>0</v>
      </c>
      <c r="AQ138" s="91">
        <f t="shared" si="56"/>
        <v>0</v>
      </c>
      <c r="AR138" s="147">
        <f t="shared" si="53"/>
        <v>0</v>
      </c>
      <c r="AS138" s="147">
        <f t="shared" si="54"/>
        <v>0</v>
      </c>
    </row>
    <row r="139" spans="1:45" ht="26" customHeight="1">
      <c r="A139" s="25" t="s">
        <v>388</v>
      </c>
      <c r="B139" s="26" t="s">
        <v>389</v>
      </c>
      <c r="C139" s="27">
        <v>1</v>
      </c>
      <c r="D139" s="27" t="s">
        <v>373</v>
      </c>
      <c r="E139" s="28">
        <v>12.95</v>
      </c>
      <c r="F139" s="28">
        <v>6.48</v>
      </c>
      <c r="G139" s="28">
        <v>6.15</v>
      </c>
      <c r="H139" s="28">
        <v>5.83</v>
      </c>
      <c r="I139" s="50">
        <f t="shared" si="42"/>
        <v>6.48</v>
      </c>
      <c r="J139" s="50">
        <f t="shared" si="43"/>
        <v>6.15</v>
      </c>
      <c r="K139" s="50">
        <f t="shared" si="44"/>
        <v>5.83</v>
      </c>
      <c r="L139" s="50">
        <f t="shared" ref="L139:L193" si="57">IF($AS$249="",I139, IF($AS$249="SILVER (5%)",J139, IF($AS$249="GOLD (10%)",K139)))</f>
        <v>6.48</v>
      </c>
      <c r="M139" s="399"/>
      <c r="N139" s="52">
        <f t="shared" si="55"/>
        <v>0</v>
      </c>
      <c r="O139" s="352"/>
      <c r="P139" s="352"/>
      <c r="Q139" s="352"/>
      <c r="R139" s="352"/>
      <c r="S139" s="88"/>
      <c r="T139" s="89">
        <f t="shared" ref="T139:T170" si="58">O139*($F139+$N139)</f>
        <v>0</v>
      </c>
      <c r="U139" s="89">
        <f t="shared" ref="U139:U170" si="59">O139*($L139+$N139)</f>
        <v>0</v>
      </c>
      <c r="V139" s="353"/>
      <c r="W139" s="353"/>
      <c r="X139" s="353"/>
      <c r="Y139" s="353"/>
      <c r="Z139" s="88"/>
      <c r="AA139" s="89">
        <f t="shared" si="45"/>
        <v>0</v>
      </c>
      <c r="AB139" s="89">
        <f t="shared" ref="AB139:AB170" si="60">V139*($L139+$N139)</f>
        <v>0</v>
      </c>
      <c r="AC139" s="352"/>
      <c r="AD139" s="352"/>
      <c r="AE139" s="352"/>
      <c r="AF139" s="352"/>
      <c r="AG139" s="88"/>
      <c r="AH139" s="89">
        <f t="shared" si="46"/>
        <v>0</v>
      </c>
      <c r="AI139" s="89">
        <f t="shared" ref="AI139:AI170" si="61">AC139*($L139+$N139)</f>
        <v>0</v>
      </c>
      <c r="AJ139" s="353"/>
      <c r="AK139" s="353"/>
      <c r="AL139" s="353"/>
      <c r="AM139" s="353"/>
      <c r="AN139" s="90"/>
      <c r="AO139" s="142">
        <f t="shared" si="47"/>
        <v>0</v>
      </c>
      <c r="AP139" s="142">
        <f t="shared" ref="AP139:AP170" si="62">AJ139*($L139+$N139)</f>
        <v>0</v>
      </c>
      <c r="AQ139" s="91">
        <f t="shared" si="56"/>
        <v>0</v>
      </c>
      <c r="AR139" s="147">
        <f t="shared" ref="AR139:AR170" si="63">SUM(T139+AA139+AH139+AO139)</f>
        <v>0</v>
      </c>
      <c r="AS139" s="147">
        <f t="shared" ref="AS139:AS170" si="64">SUM(U139+AB139+AI139+AP139)</f>
        <v>0</v>
      </c>
    </row>
    <row r="140" spans="1:45" ht="26" customHeight="1">
      <c r="A140" s="21" t="s">
        <v>390</v>
      </c>
      <c r="B140" s="22" t="s">
        <v>391</v>
      </c>
      <c r="C140" s="23">
        <v>1</v>
      </c>
      <c r="D140" s="23" t="s">
        <v>373</v>
      </c>
      <c r="E140" s="24">
        <v>24.95</v>
      </c>
      <c r="F140" s="24">
        <v>12.48</v>
      </c>
      <c r="G140" s="24">
        <v>11.85</v>
      </c>
      <c r="H140" s="24">
        <v>11.23</v>
      </c>
      <c r="I140" s="50">
        <f t="shared" ref="I140:I180" si="65">F140</f>
        <v>12.48</v>
      </c>
      <c r="J140" s="50">
        <f t="shared" ref="J140:J180" si="66">G140</f>
        <v>11.85</v>
      </c>
      <c r="K140" s="50">
        <f t="shared" ref="K140:K180" si="67">H140</f>
        <v>11.23</v>
      </c>
      <c r="L140" s="50">
        <f t="shared" si="57"/>
        <v>12.48</v>
      </c>
      <c r="M140" s="399"/>
      <c r="N140" s="52">
        <f t="shared" si="55"/>
        <v>0</v>
      </c>
      <c r="O140" s="352"/>
      <c r="P140" s="352"/>
      <c r="Q140" s="352"/>
      <c r="R140" s="352"/>
      <c r="S140" s="88"/>
      <c r="T140" s="89">
        <f t="shared" si="58"/>
        <v>0</v>
      </c>
      <c r="U140" s="89">
        <f t="shared" si="59"/>
        <v>0</v>
      </c>
      <c r="V140" s="353"/>
      <c r="W140" s="353"/>
      <c r="X140" s="353"/>
      <c r="Y140" s="353"/>
      <c r="Z140" s="88"/>
      <c r="AA140" s="89">
        <f t="shared" ref="AA140:AA171" si="68">V140*($F140+$N140)</f>
        <v>0</v>
      </c>
      <c r="AB140" s="89">
        <f t="shared" si="60"/>
        <v>0</v>
      </c>
      <c r="AC140" s="352"/>
      <c r="AD140" s="352"/>
      <c r="AE140" s="352"/>
      <c r="AF140" s="352"/>
      <c r="AG140" s="88"/>
      <c r="AH140" s="89">
        <f t="shared" ref="AH140:AH171" si="69">AC140*($F140+$N140)</f>
        <v>0</v>
      </c>
      <c r="AI140" s="89">
        <f t="shared" si="61"/>
        <v>0</v>
      </c>
      <c r="AJ140" s="353"/>
      <c r="AK140" s="353"/>
      <c r="AL140" s="353"/>
      <c r="AM140" s="353"/>
      <c r="AN140" s="90"/>
      <c r="AO140" s="142">
        <f t="shared" ref="AO140:AO171" si="70">AJ140*($F140+$N140)</f>
        <v>0</v>
      </c>
      <c r="AP140" s="142">
        <f t="shared" si="62"/>
        <v>0</v>
      </c>
      <c r="AQ140" s="91">
        <f t="shared" si="56"/>
        <v>0</v>
      </c>
      <c r="AR140" s="147">
        <f t="shared" si="63"/>
        <v>0</v>
      </c>
      <c r="AS140" s="147">
        <f t="shared" si="64"/>
        <v>0</v>
      </c>
    </row>
    <row r="141" spans="1:45" ht="26" customHeight="1">
      <c r="A141" s="25" t="s">
        <v>392</v>
      </c>
      <c r="B141" s="26" t="s">
        <v>393</v>
      </c>
      <c r="C141" s="27">
        <v>1</v>
      </c>
      <c r="D141" s="27" t="s">
        <v>373</v>
      </c>
      <c r="E141" s="28">
        <v>5.95</v>
      </c>
      <c r="F141" s="28">
        <v>2.98</v>
      </c>
      <c r="G141" s="28">
        <v>2.83</v>
      </c>
      <c r="H141" s="28">
        <v>2.68</v>
      </c>
      <c r="I141" s="50">
        <f t="shared" si="65"/>
        <v>2.98</v>
      </c>
      <c r="J141" s="50">
        <f t="shared" si="66"/>
        <v>2.83</v>
      </c>
      <c r="K141" s="50">
        <f t="shared" si="67"/>
        <v>2.68</v>
      </c>
      <c r="L141" s="50">
        <f t="shared" si="57"/>
        <v>2.98</v>
      </c>
      <c r="M141" s="399"/>
      <c r="N141" s="52">
        <f t="shared" si="55"/>
        <v>0</v>
      </c>
      <c r="O141" s="352"/>
      <c r="P141" s="352"/>
      <c r="Q141" s="352"/>
      <c r="R141" s="352"/>
      <c r="S141" s="88"/>
      <c r="T141" s="89">
        <f t="shared" si="58"/>
        <v>0</v>
      </c>
      <c r="U141" s="89">
        <f t="shared" si="59"/>
        <v>0</v>
      </c>
      <c r="V141" s="353"/>
      <c r="W141" s="353"/>
      <c r="X141" s="353"/>
      <c r="Y141" s="353"/>
      <c r="Z141" s="88"/>
      <c r="AA141" s="89">
        <f t="shared" si="68"/>
        <v>0</v>
      </c>
      <c r="AB141" s="89">
        <f t="shared" si="60"/>
        <v>0</v>
      </c>
      <c r="AC141" s="352"/>
      <c r="AD141" s="352"/>
      <c r="AE141" s="352"/>
      <c r="AF141" s="352"/>
      <c r="AG141" s="88"/>
      <c r="AH141" s="89">
        <f t="shared" si="69"/>
        <v>0</v>
      </c>
      <c r="AI141" s="89">
        <f t="shared" si="61"/>
        <v>0</v>
      </c>
      <c r="AJ141" s="353"/>
      <c r="AK141" s="353"/>
      <c r="AL141" s="353"/>
      <c r="AM141" s="353"/>
      <c r="AN141" s="90"/>
      <c r="AO141" s="142">
        <f t="shared" si="70"/>
        <v>0</v>
      </c>
      <c r="AP141" s="142">
        <f t="shared" si="62"/>
        <v>0</v>
      </c>
      <c r="AQ141" s="91">
        <f t="shared" si="56"/>
        <v>0</v>
      </c>
      <c r="AR141" s="147">
        <f t="shared" si="63"/>
        <v>0</v>
      </c>
      <c r="AS141" s="147">
        <f t="shared" si="64"/>
        <v>0</v>
      </c>
    </row>
    <row r="142" spans="1:45" ht="26" customHeight="1">
      <c r="A142" s="21" t="s">
        <v>394</v>
      </c>
      <c r="B142" s="22" t="s">
        <v>395</v>
      </c>
      <c r="C142" s="23">
        <v>1</v>
      </c>
      <c r="D142" s="23" t="s">
        <v>373</v>
      </c>
      <c r="E142" s="24">
        <v>4.95</v>
      </c>
      <c r="F142" s="24">
        <v>2.48</v>
      </c>
      <c r="G142" s="24">
        <v>2.35</v>
      </c>
      <c r="H142" s="24">
        <v>2.23</v>
      </c>
      <c r="I142" s="50">
        <f t="shared" si="65"/>
        <v>2.48</v>
      </c>
      <c r="J142" s="50">
        <f t="shared" si="66"/>
        <v>2.35</v>
      </c>
      <c r="K142" s="50">
        <f t="shared" si="67"/>
        <v>2.23</v>
      </c>
      <c r="L142" s="50">
        <f t="shared" si="57"/>
        <v>2.48</v>
      </c>
      <c r="M142" s="399"/>
      <c r="N142" s="52">
        <f t="shared" si="55"/>
        <v>0</v>
      </c>
      <c r="O142" s="352"/>
      <c r="P142" s="352"/>
      <c r="Q142" s="352"/>
      <c r="R142" s="352"/>
      <c r="S142" s="88"/>
      <c r="T142" s="89">
        <f t="shared" si="58"/>
        <v>0</v>
      </c>
      <c r="U142" s="89">
        <f t="shared" si="59"/>
        <v>0</v>
      </c>
      <c r="V142" s="353"/>
      <c r="W142" s="353"/>
      <c r="X142" s="353"/>
      <c r="Y142" s="353"/>
      <c r="Z142" s="88"/>
      <c r="AA142" s="89">
        <f t="shared" si="68"/>
        <v>0</v>
      </c>
      <c r="AB142" s="89">
        <f t="shared" si="60"/>
        <v>0</v>
      </c>
      <c r="AC142" s="352"/>
      <c r="AD142" s="352"/>
      <c r="AE142" s="352"/>
      <c r="AF142" s="352"/>
      <c r="AG142" s="88"/>
      <c r="AH142" s="89">
        <f t="shared" si="69"/>
        <v>0</v>
      </c>
      <c r="AI142" s="89">
        <f t="shared" si="61"/>
        <v>0</v>
      </c>
      <c r="AJ142" s="353"/>
      <c r="AK142" s="353"/>
      <c r="AL142" s="353"/>
      <c r="AM142" s="353"/>
      <c r="AN142" s="90"/>
      <c r="AO142" s="142">
        <f t="shared" si="70"/>
        <v>0</v>
      </c>
      <c r="AP142" s="142">
        <f t="shared" si="62"/>
        <v>0</v>
      </c>
      <c r="AQ142" s="91">
        <f t="shared" si="56"/>
        <v>0</v>
      </c>
      <c r="AR142" s="147">
        <f t="shared" si="63"/>
        <v>0</v>
      </c>
      <c r="AS142" s="147">
        <f t="shared" si="64"/>
        <v>0</v>
      </c>
    </row>
    <row r="143" spans="1:45" ht="26" customHeight="1">
      <c r="A143" s="25" t="s">
        <v>396</v>
      </c>
      <c r="B143" s="26" t="s">
        <v>397</v>
      </c>
      <c r="C143" s="27">
        <v>1</v>
      </c>
      <c r="D143" s="27" t="s">
        <v>373</v>
      </c>
      <c r="E143" s="28">
        <v>4.95</v>
      </c>
      <c r="F143" s="28">
        <v>2.48</v>
      </c>
      <c r="G143" s="28">
        <v>2.35</v>
      </c>
      <c r="H143" s="28">
        <v>2.23</v>
      </c>
      <c r="I143" s="50">
        <f t="shared" si="65"/>
        <v>2.48</v>
      </c>
      <c r="J143" s="50">
        <f t="shared" si="66"/>
        <v>2.35</v>
      </c>
      <c r="K143" s="50">
        <f t="shared" si="67"/>
        <v>2.23</v>
      </c>
      <c r="L143" s="50">
        <f t="shared" si="57"/>
        <v>2.48</v>
      </c>
      <c r="M143" s="399"/>
      <c r="N143" s="52">
        <f t="shared" si="55"/>
        <v>0</v>
      </c>
      <c r="O143" s="352"/>
      <c r="P143" s="352"/>
      <c r="Q143" s="352"/>
      <c r="R143" s="352"/>
      <c r="S143" s="88"/>
      <c r="T143" s="89">
        <f t="shared" si="58"/>
        <v>0</v>
      </c>
      <c r="U143" s="89">
        <f t="shared" si="59"/>
        <v>0</v>
      </c>
      <c r="V143" s="353"/>
      <c r="W143" s="353"/>
      <c r="X143" s="353"/>
      <c r="Y143" s="353"/>
      <c r="Z143" s="88"/>
      <c r="AA143" s="89">
        <f t="shared" si="68"/>
        <v>0</v>
      </c>
      <c r="AB143" s="89">
        <f t="shared" si="60"/>
        <v>0</v>
      </c>
      <c r="AC143" s="352"/>
      <c r="AD143" s="352"/>
      <c r="AE143" s="352"/>
      <c r="AF143" s="352"/>
      <c r="AG143" s="88"/>
      <c r="AH143" s="89">
        <f t="shared" si="69"/>
        <v>0</v>
      </c>
      <c r="AI143" s="89">
        <f t="shared" si="61"/>
        <v>0</v>
      </c>
      <c r="AJ143" s="353"/>
      <c r="AK143" s="353"/>
      <c r="AL143" s="353"/>
      <c r="AM143" s="353"/>
      <c r="AN143" s="90"/>
      <c r="AO143" s="142">
        <f t="shared" si="70"/>
        <v>0</v>
      </c>
      <c r="AP143" s="142">
        <f t="shared" si="62"/>
        <v>0</v>
      </c>
      <c r="AQ143" s="91">
        <f t="shared" si="56"/>
        <v>0</v>
      </c>
      <c r="AR143" s="147">
        <f t="shared" si="63"/>
        <v>0</v>
      </c>
      <c r="AS143" s="147">
        <f t="shared" si="64"/>
        <v>0</v>
      </c>
    </row>
    <row r="144" spans="1:45" ht="26" customHeight="1">
      <c r="A144" s="21" t="s">
        <v>398</v>
      </c>
      <c r="B144" s="22" t="s">
        <v>399</v>
      </c>
      <c r="C144" s="23">
        <v>1</v>
      </c>
      <c r="D144" s="23" t="s">
        <v>373</v>
      </c>
      <c r="E144" s="24">
        <v>4.95</v>
      </c>
      <c r="F144" s="24">
        <v>2.48</v>
      </c>
      <c r="G144" s="24">
        <v>2.35</v>
      </c>
      <c r="H144" s="24">
        <v>2.23</v>
      </c>
      <c r="I144" s="50">
        <f t="shared" si="65"/>
        <v>2.48</v>
      </c>
      <c r="J144" s="50">
        <f t="shared" si="66"/>
        <v>2.35</v>
      </c>
      <c r="K144" s="50">
        <f t="shared" si="67"/>
        <v>2.23</v>
      </c>
      <c r="L144" s="50">
        <f t="shared" si="57"/>
        <v>2.48</v>
      </c>
      <c r="M144" s="399"/>
      <c r="N144" s="52">
        <f t="shared" si="55"/>
        <v>0</v>
      </c>
      <c r="O144" s="352"/>
      <c r="P144" s="352"/>
      <c r="Q144" s="352"/>
      <c r="R144" s="352"/>
      <c r="S144" s="88"/>
      <c r="T144" s="89">
        <f t="shared" si="58"/>
        <v>0</v>
      </c>
      <c r="U144" s="89">
        <f t="shared" si="59"/>
        <v>0</v>
      </c>
      <c r="V144" s="353"/>
      <c r="W144" s="353"/>
      <c r="X144" s="353"/>
      <c r="Y144" s="353"/>
      <c r="Z144" s="88"/>
      <c r="AA144" s="89">
        <f t="shared" si="68"/>
        <v>0</v>
      </c>
      <c r="AB144" s="89">
        <f t="shared" si="60"/>
        <v>0</v>
      </c>
      <c r="AC144" s="352"/>
      <c r="AD144" s="352"/>
      <c r="AE144" s="352"/>
      <c r="AF144" s="352"/>
      <c r="AG144" s="88"/>
      <c r="AH144" s="89">
        <f t="shared" si="69"/>
        <v>0</v>
      </c>
      <c r="AI144" s="89">
        <f t="shared" si="61"/>
        <v>0</v>
      </c>
      <c r="AJ144" s="353"/>
      <c r="AK144" s="353"/>
      <c r="AL144" s="353"/>
      <c r="AM144" s="353"/>
      <c r="AN144" s="90"/>
      <c r="AO144" s="142">
        <f t="shared" si="70"/>
        <v>0</v>
      </c>
      <c r="AP144" s="142">
        <f t="shared" si="62"/>
        <v>0</v>
      </c>
      <c r="AQ144" s="91">
        <f t="shared" si="56"/>
        <v>0</v>
      </c>
      <c r="AR144" s="147">
        <f t="shared" si="63"/>
        <v>0</v>
      </c>
      <c r="AS144" s="147">
        <f t="shared" si="64"/>
        <v>0</v>
      </c>
    </row>
    <row r="145" spans="1:45" ht="26" customHeight="1">
      <c r="A145" s="25" t="s">
        <v>400</v>
      </c>
      <c r="B145" s="26" t="s">
        <v>401</v>
      </c>
      <c r="C145" s="27">
        <v>1</v>
      </c>
      <c r="D145" s="27" t="s">
        <v>373</v>
      </c>
      <c r="E145" s="28">
        <v>4.95</v>
      </c>
      <c r="F145" s="28">
        <v>2.48</v>
      </c>
      <c r="G145" s="28">
        <v>2.35</v>
      </c>
      <c r="H145" s="28">
        <v>2.23</v>
      </c>
      <c r="I145" s="50">
        <f t="shared" si="65"/>
        <v>2.48</v>
      </c>
      <c r="J145" s="50">
        <f t="shared" si="66"/>
        <v>2.35</v>
      </c>
      <c r="K145" s="50">
        <f t="shared" si="67"/>
        <v>2.23</v>
      </c>
      <c r="L145" s="50">
        <f t="shared" si="57"/>
        <v>2.48</v>
      </c>
      <c r="M145" s="399"/>
      <c r="N145" s="52">
        <f t="shared" si="55"/>
        <v>0</v>
      </c>
      <c r="O145" s="352"/>
      <c r="P145" s="352"/>
      <c r="Q145" s="352"/>
      <c r="R145" s="352"/>
      <c r="S145" s="88"/>
      <c r="T145" s="89">
        <f t="shared" si="58"/>
        <v>0</v>
      </c>
      <c r="U145" s="89">
        <f t="shared" si="59"/>
        <v>0</v>
      </c>
      <c r="V145" s="353"/>
      <c r="W145" s="353"/>
      <c r="X145" s="353"/>
      <c r="Y145" s="353"/>
      <c r="Z145" s="88"/>
      <c r="AA145" s="89">
        <f t="shared" si="68"/>
        <v>0</v>
      </c>
      <c r="AB145" s="89">
        <f t="shared" si="60"/>
        <v>0</v>
      </c>
      <c r="AC145" s="352"/>
      <c r="AD145" s="352"/>
      <c r="AE145" s="352"/>
      <c r="AF145" s="352"/>
      <c r="AG145" s="88"/>
      <c r="AH145" s="89">
        <f t="shared" si="69"/>
        <v>0</v>
      </c>
      <c r="AI145" s="89">
        <f t="shared" si="61"/>
        <v>0</v>
      </c>
      <c r="AJ145" s="353"/>
      <c r="AK145" s="353"/>
      <c r="AL145" s="353"/>
      <c r="AM145" s="353"/>
      <c r="AN145" s="90"/>
      <c r="AO145" s="142">
        <f t="shared" si="70"/>
        <v>0</v>
      </c>
      <c r="AP145" s="142">
        <f t="shared" si="62"/>
        <v>0</v>
      </c>
      <c r="AQ145" s="91">
        <f t="shared" si="56"/>
        <v>0</v>
      </c>
      <c r="AR145" s="147">
        <f t="shared" si="63"/>
        <v>0</v>
      </c>
      <c r="AS145" s="147">
        <f t="shared" si="64"/>
        <v>0</v>
      </c>
    </row>
    <row r="146" spans="1:45" ht="26" customHeight="1">
      <c r="A146" s="21" t="s">
        <v>402</v>
      </c>
      <c r="B146" s="22" t="s">
        <v>403</v>
      </c>
      <c r="C146" s="23">
        <v>1</v>
      </c>
      <c r="D146" s="23" t="s">
        <v>373</v>
      </c>
      <c r="E146" s="24">
        <v>9.9499999999999993</v>
      </c>
      <c r="F146" s="24">
        <v>4.9800000000000004</v>
      </c>
      <c r="G146" s="24">
        <v>4.7300000000000004</v>
      </c>
      <c r="H146" s="24">
        <v>4.4800000000000004</v>
      </c>
      <c r="I146" s="50">
        <f t="shared" si="65"/>
        <v>4.9800000000000004</v>
      </c>
      <c r="J146" s="50">
        <f t="shared" si="66"/>
        <v>4.7300000000000004</v>
      </c>
      <c r="K146" s="50">
        <f t="shared" si="67"/>
        <v>4.4800000000000004</v>
      </c>
      <c r="L146" s="50">
        <f t="shared" si="57"/>
        <v>4.9800000000000004</v>
      </c>
      <c r="M146" s="399"/>
      <c r="N146" s="52">
        <f t="shared" si="55"/>
        <v>0</v>
      </c>
      <c r="O146" s="352"/>
      <c r="P146" s="352"/>
      <c r="Q146" s="352"/>
      <c r="R146" s="352"/>
      <c r="S146" s="88"/>
      <c r="T146" s="89">
        <f t="shared" si="58"/>
        <v>0</v>
      </c>
      <c r="U146" s="89">
        <f t="shared" si="59"/>
        <v>0</v>
      </c>
      <c r="V146" s="353"/>
      <c r="W146" s="353"/>
      <c r="X146" s="353"/>
      <c r="Y146" s="353"/>
      <c r="Z146" s="88"/>
      <c r="AA146" s="89">
        <f t="shared" si="68"/>
        <v>0</v>
      </c>
      <c r="AB146" s="89">
        <f t="shared" si="60"/>
        <v>0</v>
      </c>
      <c r="AC146" s="352"/>
      <c r="AD146" s="352"/>
      <c r="AE146" s="352"/>
      <c r="AF146" s="352"/>
      <c r="AG146" s="88"/>
      <c r="AH146" s="89">
        <f t="shared" si="69"/>
        <v>0</v>
      </c>
      <c r="AI146" s="89">
        <f t="shared" si="61"/>
        <v>0</v>
      </c>
      <c r="AJ146" s="353"/>
      <c r="AK146" s="353"/>
      <c r="AL146" s="353"/>
      <c r="AM146" s="353"/>
      <c r="AN146" s="90"/>
      <c r="AO146" s="142">
        <f t="shared" si="70"/>
        <v>0</v>
      </c>
      <c r="AP146" s="142">
        <f t="shared" si="62"/>
        <v>0</v>
      </c>
      <c r="AQ146" s="91">
        <f t="shared" si="56"/>
        <v>0</v>
      </c>
      <c r="AR146" s="147">
        <f t="shared" si="63"/>
        <v>0</v>
      </c>
      <c r="AS146" s="147">
        <f t="shared" si="64"/>
        <v>0</v>
      </c>
    </row>
    <row r="147" spans="1:45" ht="26" customHeight="1">
      <c r="A147" s="25" t="s">
        <v>404</v>
      </c>
      <c r="B147" s="26" t="s">
        <v>405</v>
      </c>
      <c r="C147" s="27">
        <v>1</v>
      </c>
      <c r="D147" s="27" t="s">
        <v>373</v>
      </c>
      <c r="E147" s="28">
        <v>23.95</v>
      </c>
      <c r="F147" s="28">
        <v>11.98</v>
      </c>
      <c r="G147" s="28">
        <v>11.38</v>
      </c>
      <c r="H147" s="28">
        <v>10.78</v>
      </c>
      <c r="I147" s="50">
        <f t="shared" si="65"/>
        <v>11.98</v>
      </c>
      <c r="J147" s="50">
        <f t="shared" si="66"/>
        <v>11.38</v>
      </c>
      <c r="K147" s="50">
        <f t="shared" si="67"/>
        <v>10.78</v>
      </c>
      <c r="L147" s="50">
        <f t="shared" si="57"/>
        <v>11.98</v>
      </c>
      <c r="M147" s="399"/>
      <c r="N147" s="52">
        <f t="shared" si="55"/>
        <v>0</v>
      </c>
      <c r="O147" s="352"/>
      <c r="P147" s="352"/>
      <c r="Q147" s="352"/>
      <c r="R147" s="352"/>
      <c r="S147" s="88"/>
      <c r="T147" s="89">
        <f t="shared" si="58"/>
        <v>0</v>
      </c>
      <c r="U147" s="89">
        <f t="shared" si="59"/>
        <v>0</v>
      </c>
      <c r="V147" s="353"/>
      <c r="W147" s="353"/>
      <c r="X147" s="353"/>
      <c r="Y147" s="353"/>
      <c r="Z147" s="88"/>
      <c r="AA147" s="89">
        <f t="shared" si="68"/>
        <v>0</v>
      </c>
      <c r="AB147" s="89">
        <f t="shared" si="60"/>
        <v>0</v>
      </c>
      <c r="AC147" s="352"/>
      <c r="AD147" s="352"/>
      <c r="AE147" s="352"/>
      <c r="AF147" s="352"/>
      <c r="AG147" s="88"/>
      <c r="AH147" s="89">
        <f t="shared" si="69"/>
        <v>0</v>
      </c>
      <c r="AI147" s="89">
        <f t="shared" si="61"/>
        <v>0</v>
      </c>
      <c r="AJ147" s="353"/>
      <c r="AK147" s="353"/>
      <c r="AL147" s="353"/>
      <c r="AM147" s="353"/>
      <c r="AN147" s="90"/>
      <c r="AO147" s="142">
        <f t="shared" si="70"/>
        <v>0</v>
      </c>
      <c r="AP147" s="142">
        <f t="shared" si="62"/>
        <v>0</v>
      </c>
      <c r="AQ147" s="91">
        <f t="shared" si="56"/>
        <v>0</v>
      </c>
      <c r="AR147" s="147">
        <f t="shared" si="63"/>
        <v>0</v>
      </c>
      <c r="AS147" s="147">
        <f t="shared" si="64"/>
        <v>0</v>
      </c>
    </row>
    <row r="148" spans="1:45" ht="26" customHeight="1">
      <c r="A148" s="21" t="s">
        <v>406</v>
      </c>
      <c r="B148" s="22" t="s">
        <v>407</v>
      </c>
      <c r="C148" s="23">
        <v>1</v>
      </c>
      <c r="D148" s="23" t="s">
        <v>378</v>
      </c>
      <c r="E148" s="24">
        <v>29.95</v>
      </c>
      <c r="F148" s="24">
        <v>14.98</v>
      </c>
      <c r="G148" s="24">
        <v>14.23</v>
      </c>
      <c r="H148" s="24">
        <v>13.48</v>
      </c>
      <c r="I148" s="50">
        <f t="shared" si="65"/>
        <v>14.98</v>
      </c>
      <c r="J148" s="50">
        <f t="shared" si="66"/>
        <v>14.23</v>
      </c>
      <c r="K148" s="50">
        <f t="shared" si="67"/>
        <v>13.48</v>
      </c>
      <c r="L148" s="50">
        <f t="shared" si="57"/>
        <v>14.98</v>
      </c>
      <c r="M148" s="399"/>
      <c r="N148" s="52">
        <f t="shared" si="55"/>
        <v>0</v>
      </c>
      <c r="O148" s="352"/>
      <c r="P148" s="352"/>
      <c r="Q148" s="352"/>
      <c r="R148" s="352"/>
      <c r="S148" s="88"/>
      <c r="T148" s="89">
        <f t="shared" si="58"/>
        <v>0</v>
      </c>
      <c r="U148" s="89">
        <f t="shared" si="59"/>
        <v>0</v>
      </c>
      <c r="V148" s="353"/>
      <c r="W148" s="353"/>
      <c r="X148" s="353"/>
      <c r="Y148" s="353"/>
      <c r="Z148" s="88"/>
      <c r="AA148" s="89">
        <f t="shared" si="68"/>
        <v>0</v>
      </c>
      <c r="AB148" s="89">
        <f t="shared" si="60"/>
        <v>0</v>
      </c>
      <c r="AC148" s="352"/>
      <c r="AD148" s="352"/>
      <c r="AE148" s="352"/>
      <c r="AF148" s="352"/>
      <c r="AG148" s="88"/>
      <c r="AH148" s="89">
        <f t="shared" si="69"/>
        <v>0</v>
      </c>
      <c r="AI148" s="89">
        <f t="shared" si="61"/>
        <v>0</v>
      </c>
      <c r="AJ148" s="353"/>
      <c r="AK148" s="353"/>
      <c r="AL148" s="353"/>
      <c r="AM148" s="353"/>
      <c r="AN148" s="90"/>
      <c r="AO148" s="142">
        <f t="shared" si="70"/>
        <v>0</v>
      </c>
      <c r="AP148" s="142">
        <f t="shared" si="62"/>
        <v>0</v>
      </c>
      <c r="AQ148" s="91">
        <f t="shared" si="56"/>
        <v>0</v>
      </c>
      <c r="AR148" s="147">
        <f t="shared" si="63"/>
        <v>0</v>
      </c>
      <c r="AS148" s="147">
        <f t="shared" si="64"/>
        <v>0</v>
      </c>
    </row>
    <row r="149" spans="1:45" ht="26" customHeight="1">
      <c r="A149" s="25" t="s">
        <v>408</v>
      </c>
      <c r="B149" s="26" t="s">
        <v>409</v>
      </c>
      <c r="C149" s="27">
        <v>1</v>
      </c>
      <c r="D149" s="27" t="s">
        <v>410</v>
      </c>
      <c r="E149" s="28">
        <v>59.95</v>
      </c>
      <c r="F149" s="28">
        <v>29.98</v>
      </c>
      <c r="G149" s="28">
        <v>28.48</v>
      </c>
      <c r="H149" s="28">
        <v>26.98</v>
      </c>
      <c r="I149" s="50">
        <f t="shared" si="65"/>
        <v>29.98</v>
      </c>
      <c r="J149" s="50">
        <f t="shared" si="66"/>
        <v>28.48</v>
      </c>
      <c r="K149" s="50">
        <f t="shared" si="67"/>
        <v>26.98</v>
      </c>
      <c r="L149" s="50">
        <f t="shared" si="57"/>
        <v>29.98</v>
      </c>
      <c r="M149" s="400"/>
      <c r="N149" s="52">
        <f t="shared" si="55"/>
        <v>0</v>
      </c>
      <c r="O149" s="352"/>
      <c r="P149" s="352"/>
      <c r="Q149" s="352"/>
      <c r="R149" s="352"/>
      <c r="S149" s="88"/>
      <c r="T149" s="89">
        <f t="shared" si="58"/>
        <v>0</v>
      </c>
      <c r="U149" s="89">
        <f t="shared" si="59"/>
        <v>0</v>
      </c>
      <c r="V149" s="353"/>
      <c r="W149" s="353"/>
      <c r="X149" s="353"/>
      <c r="Y149" s="353"/>
      <c r="Z149" s="88"/>
      <c r="AA149" s="89">
        <f t="shared" si="68"/>
        <v>0</v>
      </c>
      <c r="AB149" s="89">
        <f t="shared" si="60"/>
        <v>0</v>
      </c>
      <c r="AC149" s="352"/>
      <c r="AD149" s="352"/>
      <c r="AE149" s="352"/>
      <c r="AF149" s="352"/>
      <c r="AG149" s="88"/>
      <c r="AH149" s="89">
        <f t="shared" si="69"/>
        <v>0</v>
      </c>
      <c r="AI149" s="89">
        <f t="shared" si="61"/>
        <v>0</v>
      </c>
      <c r="AJ149" s="353"/>
      <c r="AK149" s="353"/>
      <c r="AL149" s="353"/>
      <c r="AM149" s="353"/>
      <c r="AN149" s="90"/>
      <c r="AO149" s="142">
        <f t="shared" si="70"/>
        <v>0</v>
      </c>
      <c r="AP149" s="142">
        <f t="shared" si="62"/>
        <v>0</v>
      </c>
      <c r="AQ149" s="91">
        <f t="shared" si="56"/>
        <v>0</v>
      </c>
      <c r="AR149" s="147">
        <f t="shared" si="63"/>
        <v>0</v>
      </c>
      <c r="AS149" s="147">
        <f t="shared" si="64"/>
        <v>0</v>
      </c>
    </row>
    <row r="150" spans="1:45" ht="26" customHeight="1">
      <c r="A150" s="29"/>
      <c r="B150" s="30" t="s">
        <v>411</v>
      </c>
      <c r="C150" s="13"/>
      <c r="D150" s="14"/>
      <c r="E150" s="15"/>
      <c r="F150" s="15"/>
      <c r="G150" s="15"/>
      <c r="H150" s="15"/>
      <c r="I150" s="49"/>
      <c r="J150" s="49"/>
      <c r="K150" s="49"/>
      <c r="L150" s="50">
        <f t="shared" si="57"/>
        <v>0</v>
      </c>
      <c r="M150" s="9"/>
      <c r="N150" s="9"/>
      <c r="O150" s="365"/>
      <c r="P150" s="365"/>
      <c r="Q150" s="365"/>
      <c r="R150" s="365"/>
      <c r="S150" s="240"/>
      <c r="T150" s="85"/>
      <c r="U150" s="85"/>
      <c r="V150" s="365"/>
      <c r="W150" s="365"/>
      <c r="X150" s="365"/>
      <c r="Y150" s="365"/>
      <c r="Z150" s="240"/>
      <c r="AA150" s="85"/>
      <c r="AB150" s="85"/>
      <c r="AC150" s="365"/>
      <c r="AD150" s="365"/>
      <c r="AE150" s="365"/>
      <c r="AF150" s="365"/>
      <c r="AG150" s="240"/>
      <c r="AH150" s="85"/>
      <c r="AI150" s="85"/>
      <c r="AJ150" s="365"/>
      <c r="AK150" s="365"/>
      <c r="AL150" s="365"/>
      <c r="AM150" s="365"/>
      <c r="AN150" s="240"/>
      <c r="AO150" s="85"/>
      <c r="AP150" s="85"/>
      <c r="AQ150" s="241"/>
      <c r="AR150" s="85"/>
      <c r="AS150" s="146"/>
    </row>
    <row r="151" spans="1:45" ht="26" customHeight="1">
      <c r="A151" s="17" t="s">
        <v>412</v>
      </c>
      <c r="B151" s="18" t="s">
        <v>413</v>
      </c>
      <c r="C151" s="19">
        <v>1</v>
      </c>
      <c r="D151" s="19" t="s">
        <v>373</v>
      </c>
      <c r="E151" s="20">
        <v>6.95</v>
      </c>
      <c r="F151" s="20">
        <v>3.48</v>
      </c>
      <c r="G151" s="20">
        <v>3.3</v>
      </c>
      <c r="H151" s="20">
        <v>3.13</v>
      </c>
      <c r="I151" s="50">
        <f t="shared" si="65"/>
        <v>3.48</v>
      </c>
      <c r="J151" s="50">
        <f t="shared" si="66"/>
        <v>3.3</v>
      </c>
      <c r="K151" s="50">
        <f t="shared" si="67"/>
        <v>3.13</v>
      </c>
      <c r="L151" s="50">
        <f t="shared" si="57"/>
        <v>3.48</v>
      </c>
      <c r="M151" s="398" t="s">
        <v>37</v>
      </c>
      <c r="N151" s="52">
        <f t="shared" ref="N151:N160" si="71">IF(M151="CARDED (+10¢)",0.1,0)</f>
        <v>0</v>
      </c>
      <c r="O151" s="352"/>
      <c r="P151" s="352"/>
      <c r="Q151" s="352"/>
      <c r="R151" s="352"/>
      <c r="S151" s="88"/>
      <c r="T151" s="89">
        <f t="shared" si="58"/>
        <v>0</v>
      </c>
      <c r="U151" s="89">
        <f t="shared" si="59"/>
        <v>0</v>
      </c>
      <c r="V151" s="353"/>
      <c r="W151" s="353"/>
      <c r="X151" s="353"/>
      <c r="Y151" s="353"/>
      <c r="Z151" s="88"/>
      <c r="AA151" s="89">
        <f t="shared" si="68"/>
        <v>0</v>
      </c>
      <c r="AB151" s="89">
        <f t="shared" si="60"/>
        <v>0</v>
      </c>
      <c r="AC151" s="352"/>
      <c r="AD151" s="352"/>
      <c r="AE151" s="352"/>
      <c r="AF151" s="352"/>
      <c r="AG151" s="88"/>
      <c r="AH151" s="89">
        <f t="shared" si="69"/>
        <v>0</v>
      </c>
      <c r="AI151" s="89">
        <f t="shared" si="61"/>
        <v>0</v>
      </c>
      <c r="AJ151" s="353"/>
      <c r="AK151" s="353"/>
      <c r="AL151" s="353"/>
      <c r="AM151" s="353"/>
      <c r="AN151" s="90"/>
      <c r="AO151" s="142">
        <f t="shared" si="70"/>
        <v>0</v>
      </c>
      <c r="AP151" s="142">
        <f t="shared" si="62"/>
        <v>0</v>
      </c>
      <c r="AQ151" s="91">
        <f t="shared" si="56"/>
        <v>0</v>
      </c>
      <c r="AR151" s="147">
        <f t="shared" si="63"/>
        <v>0</v>
      </c>
      <c r="AS151" s="147">
        <f t="shared" si="64"/>
        <v>0</v>
      </c>
    </row>
    <row r="152" spans="1:45" ht="26" customHeight="1">
      <c r="A152" s="21" t="s">
        <v>414</v>
      </c>
      <c r="B152" s="22" t="s">
        <v>415</v>
      </c>
      <c r="C152" s="23">
        <v>1</v>
      </c>
      <c r="D152" s="23" t="s">
        <v>373</v>
      </c>
      <c r="E152" s="24">
        <v>7.95</v>
      </c>
      <c r="F152" s="24">
        <v>3.98</v>
      </c>
      <c r="G152" s="24">
        <v>3.78</v>
      </c>
      <c r="H152" s="24">
        <v>3.58</v>
      </c>
      <c r="I152" s="50">
        <f t="shared" si="65"/>
        <v>3.98</v>
      </c>
      <c r="J152" s="50">
        <f t="shared" si="66"/>
        <v>3.78</v>
      </c>
      <c r="K152" s="50">
        <f t="shared" si="67"/>
        <v>3.58</v>
      </c>
      <c r="L152" s="50">
        <f t="shared" si="57"/>
        <v>3.98</v>
      </c>
      <c r="M152" s="399"/>
      <c r="N152" s="52">
        <f t="shared" si="71"/>
        <v>0</v>
      </c>
      <c r="O152" s="352"/>
      <c r="P152" s="352"/>
      <c r="Q152" s="352"/>
      <c r="R152" s="352"/>
      <c r="S152" s="88"/>
      <c r="T152" s="89">
        <f t="shared" si="58"/>
        <v>0</v>
      </c>
      <c r="U152" s="89">
        <f t="shared" si="59"/>
        <v>0</v>
      </c>
      <c r="V152" s="353"/>
      <c r="W152" s="353"/>
      <c r="X152" s="353"/>
      <c r="Y152" s="353"/>
      <c r="Z152" s="88"/>
      <c r="AA152" s="89">
        <f t="shared" si="68"/>
        <v>0</v>
      </c>
      <c r="AB152" s="89">
        <f t="shared" si="60"/>
        <v>0</v>
      </c>
      <c r="AC152" s="352"/>
      <c r="AD152" s="352"/>
      <c r="AE152" s="352"/>
      <c r="AF152" s="352"/>
      <c r="AG152" s="88"/>
      <c r="AH152" s="89">
        <f t="shared" si="69"/>
        <v>0</v>
      </c>
      <c r="AI152" s="89">
        <f t="shared" si="61"/>
        <v>0</v>
      </c>
      <c r="AJ152" s="353"/>
      <c r="AK152" s="353"/>
      <c r="AL152" s="353"/>
      <c r="AM152" s="353"/>
      <c r="AN152" s="90"/>
      <c r="AO152" s="142">
        <f t="shared" si="70"/>
        <v>0</v>
      </c>
      <c r="AP152" s="142">
        <f t="shared" si="62"/>
        <v>0</v>
      </c>
      <c r="AQ152" s="91">
        <f t="shared" si="56"/>
        <v>0</v>
      </c>
      <c r="AR152" s="147">
        <f t="shared" si="63"/>
        <v>0</v>
      </c>
      <c r="AS152" s="147">
        <f t="shared" si="64"/>
        <v>0</v>
      </c>
    </row>
    <row r="153" spans="1:45" ht="26" customHeight="1">
      <c r="A153" s="17" t="s">
        <v>416</v>
      </c>
      <c r="B153" s="18" t="s">
        <v>417</v>
      </c>
      <c r="C153" s="19">
        <v>1</v>
      </c>
      <c r="D153" s="19" t="s">
        <v>373</v>
      </c>
      <c r="E153" s="20">
        <v>9.9499999999999993</v>
      </c>
      <c r="F153" s="20">
        <v>4.9800000000000004</v>
      </c>
      <c r="G153" s="20">
        <v>4.7300000000000004</v>
      </c>
      <c r="H153" s="20">
        <v>4.4800000000000004</v>
      </c>
      <c r="I153" s="50">
        <f t="shared" si="65"/>
        <v>4.9800000000000004</v>
      </c>
      <c r="J153" s="50">
        <f t="shared" si="66"/>
        <v>4.7300000000000004</v>
      </c>
      <c r="K153" s="50">
        <f t="shared" si="67"/>
        <v>4.4800000000000004</v>
      </c>
      <c r="L153" s="50">
        <f t="shared" si="57"/>
        <v>4.9800000000000004</v>
      </c>
      <c r="M153" s="399"/>
      <c r="N153" s="52">
        <f t="shared" si="71"/>
        <v>0</v>
      </c>
      <c r="O153" s="352"/>
      <c r="P153" s="352"/>
      <c r="Q153" s="352"/>
      <c r="R153" s="352"/>
      <c r="S153" s="88"/>
      <c r="T153" s="89">
        <f t="shared" si="58"/>
        <v>0</v>
      </c>
      <c r="U153" s="89">
        <f t="shared" si="59"/>
        <v>0</v>
      </c>
      <c r="V153" s="353"/>
      <c r="W153" s="353"/>
      <c r="X153" s="353"/>
      <c r="Y153" s="353"/>
      <c r="Z153" s="88"/>
      <c r="AA153" s="89">
        <f t="shared" si="68"/>
        <v>0</v>
      </c>
      <c r="AB153" s="89">
        <f t="shared" si="60"/>
        <v>0</v>
      </c>
      <c r="AC153" s="352"/>
      <c r="AD153" s="352"/>
      <c r="AE153" s="352"/>
      <c r="AF153" s="352"/>
      <c r="AG153" s="88"/>
      <c r="AH153" s="89">
        <f t="shared" si="69"/>
        <v>0</v>
      </c>
      <c r="AI153" s="89">
        <f t="shared" si="61"/>
        <v>0</v>
      </c>
      <c r="AJ153" s="353"/>
      <c r="AK153" s="353"/>
      <c r="AL153" s="353"/>
      <c r="AM153" s="353"/>
      <c r="AN153" s="90"/>
      <c r="AO153" s="142">
        <f t="shared" si="70"/>
        <v>0</v>
      </c>
      <c r="AP153" s="142">
        <f t="shared" si="62"/>
        <v>0</v>
      </c>
      <c r="AQ153" s="91">
        <f t="shared" si="56"/>
        <v>0</v>
      </c>
      <c r="AR153" s="147">
        <f t="shared" si="63"/>
        <v>0</v>
      </c>
      <c r="AS153" s="147">
        <f t="shared" si="64"/>
        <v>0</v>
      </c>
    </row>
    <row r="154" spans="1:45" ht="26" customHeight="1">
      <c r="A154" s="21" t="s">
        <v>418</v>
      </c>
      <c r="B154" s="22" t="s">
        <v>419</v>
      </c>
      <c r="C154" s="23">
        <v>1</v>
      </c>
      <c r="D154" s="23" t="s">
        <v>373</v>
      </c>
      <c r="E154" s="24">
        <v>13.95</v>
      </c>
      <c r="F154" s="24">
        <v>6.98</v>
      </c>
      <c r="G154" s="24">
        <v>6.63</v>
      </c>
      <c r="H154" s="24">
        <v>6.28</v>
      </c>
      <c r="I154" s="50">
        <f t="shared" si="65"/>
        <v>6.98</v>
      </c>
      <c r="J154" s="50">
        <f t="shared" si="66"/>
        <v>6.63</v>
      </c>
      <c r="K154" s="50">
        <f t="shared" si="67"/>
        <v>6.28</v>
      </c>
      <c r="L154" s="50">
        <f t="shared" si="57"/>
        <v>6.98</v>
      </c>
      <c r="M154" s="399"/>
      <c r="N154" s="52">
        <f t="shared" si="71"/>
        <v>0</v>
      </c>
      <c r="O154" s="352"/>
      <c r="P154" s="352"/>
      <c r="Q154" s="352"/>
      <c r="R154" s="352"/>
      <c r="S154" s="88"/>
      <c r="T154" s="89">
        <f t="shared" si="58"/>
        <v>0</v>
      </c>
      <c r="U154" s="89">
        <f t="shared" si="59"/>
        <v>0</v>
      </c>
      <c r="V154" s="353"/>
      <c r="W154" s="353"/>
      <c r="X154" s="353"/>
      <c r="Y154" s="353"/>
      <c r="Z154" s="88"/>
      <c r="AA154" s="89">
        <f t="shared" si="68"/>
        <v>0</v>
      </c>
      <c r="AB154" s="89">
        <f t="shared" si="60"/>
        <v>0</v>
      </c>
      <c r="AC154" s="352"/>
      <c r="AD154" s="352"/>
      <c r="AE154" s="352"/>
      <c r="AF154" s="352"/>
      <c r="AG154" s="88"/>
      <c r="AH154" s="89">
        <f t="shared" si="69"/>
        <v>0</v>
      </c>
      <c r="AI154" s="89">
        <f t="shared" si="61"/>
        <v>0</v>
      </c>
      <c r="AJ154" s="353"/>
      <c r="AK154" s="353"/>
      <c r="AL154" s="353"/>
      <c r="AM154" s="353"/>
      <c r="AN154" s="90"/>
      <c r="AO154" s="142">
        <f t="shared" si="70"/>
        <v>0</v>
      </c>
      <c r="AP154" s="142">
        <f t="shared" si="62"/>
        <v>0</v>
      </c>
      <c r="AQ154" s="91">
        <f t="shared" si="56"/>
        <v>0</v>
      </c>
      <c r="AR154" s="147">
        <f t="shared" si="63"/>
        <v>0</v>
      </c>
      <c r="AS154" s="147">
        <f t="shared" si="64"/>
        <v>0</v>
      </c>
    </row>
    <row r="155" spans="1:45" ht="26" customHeight="1">
      <c r="A155" s="17" t="s">
        <v>420</v>
      </c>
      <c r="B155" s="18" t="s">
        <v>74</v>
      </c>
      <c r="C155" s="19">
        <v>1</v>
      </c>
      <c r="D155" s="19" t="s">
        <v>373</v>
      </c>
      <c r="E155" s="20">
        <v>8.9499999999999993</v>
      </c>
      <c r="F155" s="20">
        <v>4.4800000000000004</v>
      </c>
      <c r="G155" s="20">
        <v>4.26</v>
      </c>
      <c r="H155" s="20">
        <v>4.03</v>
      </c>
      <c r="I155" s="50">
        <f t="shared" si="65"/>
        <v>4.4800000000000004</v>
      </c>
      <c r="J155" s="50">
        <f t="shared" si="66"/>
        <v>4.26</v>
      </c>
      <c r="K155" s="50">
        <f t="shared" si="67"/>
        <v>4.03</v>
      </c>
      <c r="L155" s="50">
        <f t="shared" si="57"/>
        <v>4.4800000000000004</v>
      </c>
      <c r="M155" s="399"/>
      <c r="N155" s="52">
        <f t="shared" si="71"/>
        <v>0</v>
      </c>
      <c r="O155" s="352"/>
      <c r="P155" s="352"/>
      <c r="Q155" s="352"/>
      <c r="R155" s="352"/>
      <c r="S155" s="88"/>
      <c r="T155" s="89">
        <f t="shared" si="58"/>
        <v>0</v>
      </c>
      <c r="U155" s="89">
        <f t="shared" si="59"/>
        <v>0</v>
      </c>
      <c r="V155" s="353"/>
      <c r="W155" s="353"/>
      <c r="X155" s="353"/>
      <c r="Y155" s="353"/>
      <c r="Z155" s="88"/>
      <c r="AA155" s="89">
        <f t="shared" si="68"/>
        <v>0</v>
      </c>
      <c r="AB155" s="89">
        <f t="shared" si="60"/>
        <v>0</v>
      </c>
      <c r="AC155" s="352"/>
      <c r="AD155" s="352"/>
      <c r="AE155" s="352"/>
      <c r="AF155" s="352"/>
      <c r="AG155" s="88"/>
      <c r="AH155" s="89">
        <f t="shared" si="69"/>
        <v>0</v>
      </c>
      <c r="AI155" s="89">
        <f t="shared" si="61"/>
        <v>0</v>
      </c>
      <c r="AJ155" s="353"/>
      <c r="AK155" s="353"/>
      <c r="AL155" s="353"/>
      <c r="AM155" s="353"/>
      <c r="AN155" s="90"/>
      <c r="AO155" s="142">
        <f t="shared" si="70"/>
        <v>0</v>
      </c>
      <c r="AP155" s="142">
        <f t="shared" si="62"/>
        <v>0</v>
      </c>
      <c r="AQ155" s="91">
        <f t="shared" si="56"/>
        <v>0</v>
      </c>
      <c r="AR155" s="147">
        <f t="shared" si="63"/>
        <v>0</v>
      </c>
      <c r="AS155" s="147">
        <f t="shared" si="64"/>
        <v>0</v>
      </c>
    </row>
    <row r="156" spans="1:45" ht="26" customHeight="1">
      <c r="A156" s="21" t="s">
        <v>75</v>
      </c>
      <c r="B156" s="22" t="s">
        <v>76</v>
      </c>
      <c r="C156" s="23">
        <v>1</v>
      </c>
      <c r="D156" s="23" t="s">
        <v>77</v>
      </c>
      <c r="E156" s="24">
        <v>4.95</v>
      </c>
      <c r="F156" s="24">
        <v>2.48</v>
      </c>
      <c r="G156" s="24">
        <v>2.36</v>
      </c>
      <c r="H156" s="24">
        <v>2.23</v>
      </c>
      <c r="I156" s="50">
        <f t="shared" si="65"/>
        <v>2.48</v>
      </c>
      <c r="J156" s="50">
        <f t="shared" si="66"/>
        <v>2.36</v>
      </c>
      <c r="K156" s="50">
        <f t="shared" si="67"/>
        <v>2.23</v>
      </c>
      <c r="L156" s="50">
        <f t="shared" si="57"/>
        <v>2.48</v>
      </c>
      <c r="M156" s="399"/>
      <c r="N156" s="52">
        <f t="shared" si="71"/>
        <v>0</v>
      </c>
      <c r="O156" s="352"/>
      <c r="P156" s="352"/>
      <c r="Q156" s="352"/>
      <c r="R156" s="352"/>
      <c r="S156" s="88"/>
      <c r="T156" s="89">
        <f t="shared" si="58"/>
        <v>0</v>
      </c>
      <c r="U156" s="89">
        <f t="shared" si="59"/>
        <v>0</v>
      </c>
      <c r="V156" s="353"/>
      <c r="W156" s="353"/>
      <c r="X156" s="353"/>
      <c r="Y156" s="353"/>
      <c r="Z156" s="88"/>
      <c r="AA156" s="89">
        <f t="shared" si="68"/>
        <v>0</v>
      </c>
      <c r="AB156" s="89">
        <f t="shared" si="60"/>
        <v>0</v>
      </c>
      <c r="AC156" s="352"/>
      <c r="AD156" s="352"/>
      <c r="AE156" s="352"/>
      <c r="AF156" s="352"/>
      <c r="AG156" s="88"/>
      <c r="AH156" s="89">
        <f t="shared" si="69"/>
        <v>0</v>
      </c>
      <c r="AI156" s="89">
        <f t="shared" si="61"/>
        <v>0</v>
      </c>
      <c r="AJ156" s="353"/>
      <c r="AK156" s="353"/>
      <c r="AL156" s="353"/>
      <c r="AM156" s="353"/>
      <c r="AN156" s="90"/>
      <c r="AO156" s="142">
        <f t="shared" si="70"/>
        <v>0</v>
      </c>
      <c r="AP156" s="142">
        <f t="shared" si="62"/>
        <v>0</v>
      </c>
      <c r="AQ156" s="91">
        <f t="shared" si="56"/>
        <v>0</v>
      </c>
      <c r="AR156" s="147">
        <f t="shared" si="63"/>
        <v>0</v>
      </c>
      <c r="AS156" s="147">
        <f t="shared" si="64"/>
        <v>0</v>
      </c>
    </row>
    <row r="157" spans="1:45" ht="26" customHeight="1">
      <c r="A157" s="25" t="s">
        <v>78</v>
      </c>
      <c r="B157" s="26" t="s">
        <v>79</v>
      </c>
      <c r="C157" s="27">
        <v>1</v>
      </c>
      <c r="D157" s="27" t="s">
        <v>80</v>
      </c>
      <c r="E157" s="28">
        <v>32.950000000000003</v>
      </c>
      <c r="F157" s="28">
        <v>16.48</v>
      </c>
      <c r="G157" s="28">
        <v>15.66</v>
      </c>
      <c r="H157" s="28">
        <v>14.83</v>
      </c>
      <c r="I157" s="50">
        <f t="shared" si="65"/>
        <v>16.48</v>
      </c>
      <c r="J157" s="50">
        <f t="shared" si="66"/>
        <v>15.66</v>
      </c>
      <c r="K157" s="50">
        <f t="shared" si="67"/>
        <v>14.83</v>
      </c>
      <c r="L157" s="50">
        <f t="shared" si="57"/>
        <v>16.48</v>
      </c>
      <c r="M157" s="399"/>
      <c r="N157" s="52">
        <f t="shared" si="71"/>
        <v>0</v>
      </c>
      <c r="O157" s="352"/>
      <c r="P157" s="352"/>
      <c r="Q157" s="352"/>
      <c r="R157" s="352"/>
      <c r="S157" s="88"/>
      <c r="T157" s="89">
        <f t="shared" si="58"/>
        <v>0</v>
      </c>
      <c r="U157" s="89">
        <f t="shared" si="59"/>
        <v>0</v>
      </c>
      <c r="V157" s="353"/>
      <c r="W157" s="353"/>
      <c r="X157" s="353"/>
      <c r="Y157" s="353"/>
      <c r="Z157" s="88"/>
      <c r="AA157" s="89">
        <f t="shared" si="68"/>
        <v>0</v>
      </c>
      <c r="AB157" s="89">
        <f t="shared" si="60"/>
        <v>0</v>
      </c>
      <c r="AC157" s="352"/>
      <c r="AD157" s="352"/>
      <c r="AE157" s="352"/>
      <c r="AF157" s="352"/>
      <c r="AG157" s="88"/>
      <c r="AH157" s="89">
        <f t="shared" si="69"/>
        <v>0</v>
      </c>
      <c r="AI157" s="89">
        <f t="shared" si="61"/>
        <v>0</v>
      </c>
      <c r="AJ157" s="353"/>
      <c r="AK157" s="353"/>
      <c r="AL157" s="353"/>
      <c r="AM157" s="353"/>
      <c r="AN157" s="90"/>
      <c r="AO157" s="142">
        <f t="shared" si="70"/>
        <v>0</v>
      </c>
      <c r="AP157" s="142">
        <f t="shared" si="62"/>
        <v>0</v>
      </c>
      <c r="AQ157" s="91">
        <f t="shared" si="56"/>
        <v>0</v>
      </c>
      <c r="AR157" s="147">
        <f t="shared" si="63"/>
        <v>0</v>
      </c>
      <c r="AS157" s="147">
        <f t="shared" si="64"/>
        <v>0</v>
      </c>
    </row>
    <row r="158" spans="1:45" ht="26" customHeight="1">
      <c r="A158" s="21" t="s">
        <v>81</v>
      </c>
      <c r="B158" s="22" t="s">
        <v>82</v>
      </c>
      <c r="C158" s="23">
        <v>1</v>
      </c>
      <c r="D158" s="23" t="s">
        <v>83</v>
      </c>
      <c r="E158" s="24">
        <v>34.950000000000003</v>
      </c>
      <c r="F158" s="24">
        <v>17.48</v>
      </c>
      <c r="G158" s="24">
        <v>16.61</v>
      </c>
      <c r="H158" s="24">
        <v>15.73</v>
      </c>
      <c r="I158" s="50">
        <f t="shared" si="65"/>
        <v>17.48</v>
      </c>
      <c r="J158" s="50">
        <f t="shared" si="66"/>
        <v>16.61</v>
      </c>
      <c r="K158" s="50">
        <f t="shared" si="67"/>
        <v>15.73</v>
      </c>
      <c r="L158" s="50">
        <f t="shared" si="57"/>
        <v>17.48</v>
      </c>
      <c r="M158" s="399"/>
      <c r="N158" s="52">
        <f t="shared" si="71"/>
        <v>0</v>
      </c>
      <c r="O158" s="352"/>
      <c r="P158" s="352"/>
      <c r="Q158" s="352"/>
      <c r="R158" s="352"/>
      <c r="S158" s="88"/>
      <c r="T158" s="89">
        <f t="shared" si="58"/>
        <v>0</v>
      </c>
      <c r="U158" s="89">
        <f t="shared" si="59"/>
        <v>0</v>
      </c>
      <c r="V158" s="353"/>
      <c r="W158" s="353"/>
      <c r="X158" s="353"/>
      <c r="Y158" s="353"/>
      <c r="Z158" s="88"/>
      <c r="AA158" s="89">
        <f t="shared" si="68"/>
        <v>0</v>
      </c>
      <c r="AB158" s="89">
        <f t="shared" si="60"/>
        <v>0</v>
      </c>
      <c r="AC158" s="352"/>
      <c r="AD158" s="352"/>
      <c r="AE158" s="352"/>
      <c r="AF158" s="352"/>
      <c r="AG158" s="88"/>
      <c r="AH158" s="89">
        <f t="shared" si="69"/>
        <v>0</v>
      </c>
      <c r="AI158" s="89">
        <f t="shared" si="61"/>
        <v>0</v>
      </c>
      <c r="AJ158" s="353"/>
      <c r="AK158" s="353"/>
      <c r="AL158" s="353"/>
      <c r="AM158" s="353"/>
      <c r="AN158" s="90"/>
      <c r="AO158" s="142">
        <f t="shared" si="70"/>
        <v>0</v>
      </c>
      <c r="AP158" s="142">
        <f t="shared" si="62"/>
        <v>0</v>
      </c>
      <c r="AQ158" s="91">
        <f t="shared" si="56"/>
        <v>0</v>
      </c>
      <c r="AR158" s="147">
        <f t="shared" si="63"/>
        <v>0</v>
      </c>
      <c r="AS158" s="147">
        <f t="shared" si="64"/>
        <v>0</v>
      </c>
    </row>
    <row r="159" spans="1:45" ht="26" customHeight="1">
      <c r="A159" s="25" t="s">
        <v>84</v>
      </c>
      <c r="B159" s="26" t="s">
        <v>85</v>
      </c>
      <c r="C159" s="27">
        <v>1</v>
      </c>
      <c r="D159" s="27" t="s">
        <v>86</v>
      </c>
      <c r="E159" s="28">
        <v>70.95</v>
      </c>
      <c r="F159" s="28">
        <v>35.479999999999997</v>
      </c>
      <c r="G159" s="28">
        <v>33.71</v>
      </c>
      <c r="H159" s="28">
        <v>31.93</v>
      </c>
      <c r="I159" s="50">
        <f t="shared" si="65"/>
        <v>35.479999999999997</v>
      </c>
      <c r="J159" s="50">
        <f t="shared" si="66"/>
        <v>33.71</v>
      </c>
      <c r="K159" s="50">
        <f t="shared" si="67"/>
        <v>31.93</v>
      </c>
      <c r="L159" s="50">
        <f t="shared" si="57"/>
        <v>35.479999999999997</v>
      </c>
      <c r="M159" s="400"/>
      <c r="N159" s="52">
        <f t="shared" si="71"/>
        <v>0</v>
      </c>
      <c r="O159" s="352"/>
      <c r="P159" s="352"/>
      <c r="Q159" s="352"/>
      <c r="R159" s="352"/>
      <c r="S159" s="88"/>
      <c r="T159" s="89">
        <f t="shared" si="58"/>
        <v>0</v>
      </c>
      <c r="U159" s="89">
        <f t="shared" si="59"/>
        <v>0</v>
      </c>
      <c r="V159" s="353"/>
      <c r="W159" s="353"/>
      <c r="X159" s="353"/>
      <c r="Y159" s="353"/>
      <c r="Z159" s="88"/>
      <c r="AA159" s="89">
        <f t="shared" si="68"/>
        <v>0</v>
      </c>
      <c r="AB159" s="89">
        <f t="shared" si="60"/>
        <v>0</v>
      </c>
      <c r="AC159" s="352"/>
      <c r="AD159" s="352"/>
      <c r="AE159" s="352"/>
      <c r="AF159" s="352"/>
      <c r="AG159" s="88"/>
      <c r="AH159" s="89">
        <f t="shared" si="69"/>
        <v>0</v>
      </c>
      <c r="AI159" s="89">
        <f t="shared" si="61"/>
        <v>0</v>
      </c>
      <c r="AJ159" s="353"/>
      <c r="AK159" s="353"/>
      <c r="AL159" s="353"/>
      <c r="AM159" s="353"/>
      <c r="AN159" s="90"/>
      <c r="AO159" s="142">
        <f t="shared" si="70"/>
        <v>0</v>
      </c>
      <c r="AP159" s="142">
        <f t="shared" si="62"/>
        <v>0</v>
      </c>
      <c r="AQ159" s="91">
        <f t="shared" si="56"/>
        <v>0</v>
      </c>
      <c r="AR159" s="147">
        <f t="shared" si="63"/>
        <v>0</v>
      </c>
      <c r="AS159" s="147">
        <f t="shared" si="64"/>
        <v>0</v>
      </c>
    </row>
    <row r="160" spans="1:45" ht="26" customHeight="1">
      <c r="A160" s="21" t="s">
        <v>87</v>
      </c>
      <c r="B160" s="22" t="s">
        <v>88</v>
      </c>
      <c r="C160" s="23">
        <v>1</v>
      </c>
      <c r="D160" s="23" t="s">
        <v>89</v>
      </c>
      <c r="E160" s="24">
        <v>119.95</v>
      </c>
      <c r="F160" s="24">
        <v>59.98</v>
      </c>
      <c r="G160" s="24">
        <v>56.68</v>
      </c>
      <c r="H160" s="24">
        <v>53.98</v>
      </c>
      <c r="I160" s="50">
        <f t="shared" si="65"/>
        <v>59.98</v>
      </c>
      <c r="J160" s="50">
        <f t="shared" si="66"/>
        <v>56.68</v>
      </c>
      <c r="K160" s="50">
        <f t="shared" si="67"/>
        <v>53.98</v>
      </c>
      <c r="L160" s="50">
        <f t="shared" si="57"/>
        <v>59.98</v>
      </c>
      <c r="M160" s="53" t="s">
        <v>36</v>
      </c>
      <c r="N160" s="52">
        <f t="shared" si="71"/>
        <v>0</v>
      </c>
      <c r="O160" s="352"/>
      <c r="P160" s="352"/>
      <c r="Q160" s="352"/>
      <c r="R160" s="352"/>
      <c r="S160" s="88"/>
      <c r="T160" s="89">
        <f t="shared" si="58"/>
        <v>0</v>
      </c>
      <c r="U160" s="89">
        <f t="shared" si="59"/>
        <v>0</v>
      </c>
      <c r="V160" s="353"/>
      <c r="W160" s="353"/>
      <c r="X160" s="353"/>
      <c r="Y160" s="353"/>
      <c r="Z160" s="88"/>
      <c r="AA160" s="89">
        <f t="shared" si="68"/>
        <v>0</v>
      </c>
      <c r="AB160" s="89">
        <f t="shared" si="60"/>
        <v>0</v>
      </c>
      <c r="AC160" s="352"/>
      <c r="AD160" s="352"/>
      <c r="AE160" s="352"/>
      <c r="AF160" s="352"/>
      <c r="AG160" s="88"/>
      <c r="AH160" s="89">
        <f t="shared" si="69"/>
        <v>0</v>
      </c>
      <c r="AI160" s="89">
        <f t="shared" si="61"/>
        <v>0</v>
      </c>
      <c r="AJ160" s="353"/>
      <c r="AK160" s="353"/>
      <c r="AL160" s="353"/>
      <c r="AM160" s="353"/>
      <c r="AN160" s="90"/>
      <c r="AO160" s="142">
        <f t="shared" si="70"/>
        <v>0</v>
      </c>
      <c r="AP160" s="142">
        <f t="shared" si="62"/>
        <v>0</v>
      </c>
      <c r="AQ160" s="91">
        <f t="shared" si="56"/>
        <v>0</v>
      </c>
      <c r="AR160" s="147">
        <f t="shared" si="63"/>
        <v>0</v>
      </c>
      <c r="AS160" s="147">
        <f t="shared" si="64"/>
        <v>0</v>
      </c>
    </row>
    <row r="161" spans="1:45" ht="26" customHeight="1">
      <c r="A161" s="12"/>
      <c r="B161" s="7" t="s">
        <v>299</v>
      </c>
      <c r="C161" s="13"/>
      <c r="D161" s="14"/>
      <c r="E161" s="15"/>
      <c r="F161" s="15"/>
      <c r="G161" s="15"/>
      <c r="H161" s="15"/>
      <c r="I161" s="49"/>
      <c r="J161" s="49"/>
      <c r="K161" s="49"/>
      <c r="L161" s="50">
        <f t="shared" si="57"/>
        <v>0</v>
      </c>
      <c r="M161" s="9"/>
      <c r="N161" s="9"/>
      <c r="O161" s="365"/>
      <c r="P161" s="365"/>
      <c r="Q161" s="365"/>
      <c r="R161" s="365"/>
      <c r="S161" s="240"/>
      <c r="T161" s="85"/>
      <c r="U161" s="85"/>
      <c r="V161" s="365"/>
      <c r="W161" s="365"/>
      <c r="X161" s="365"/>
      <c r="Y161" s="365"/>
      <c r="Z161" s="240"/>
      <c r="AA161" s="85"/>
      <c r="AB161" s="85"/>
      <c r="AC161" s="365"/>
      <c r="AD161" s="365"/>
      <c r="AE161" s="365"/>
      <c r="AF161" s="365"/>
      <c r="AG161" s="240"/>
      <c r="AH161" s="85"/>
      <c r="AI161" s="85"/>
      <c r="AJ161" s="365"/>
      <c r="AK161" s="365"/>
      <c r="AL161" s="365"/>
      <c r="AM161" s="365"/>
      <c r="AN161" s="240"/>
      <c r="AO161" s="85"/>
      <c r="AP161" s="85"/>
      <c r="AQ161" s="241"/>
      <c r="AR161" s="85"/>
      <c r="AS161" s="146"/>
    </row>
    <row r="162" spans="1:45" ht="26" customHeight="1">
      <c r="A162" s="17" t="s">
        <v>300</v>
      </c>
      <c r="B162" s="18" t="s">
        <v>301</v>
      </c>
      <c r="C162" s="19">
        <v>1</v>
      </c>
      <c r="D162" s="19" t="s">
        <v>373</v>
      </c>
      <c r="E162" s="20">
        <v>129.94999999999999</v>
      </c>
      <c r="F162" s="20">
        <v>64.98</v>
      </c>
      <c r="G162" s="20">
        <v>61.73</v>
      </c>
      <c r="H162" s="20">
        <v>58.48</v>
      </c>
      <c r="I162" s="50">
        <f t="shared" si="65"/>
        <v>64.98</v>
      </c>
      <c r="J162" s="50">
        <f t="shared" si="66"/>
        <v>61.73</v>
      </c>
      <c r="K162" s="50">
        <f t="shared" si="67"/>
        <v>58.48</v>
      </c>
      <c r="L162" s="50">
        <f t="shared" si="57"/>
        <v>64.98</v>
      </c>
      <c r="M162" s="411" t="s">
        <v>39</v>
      </c>
      <c r="N162" s="52">
        <f t="shared" ref="N162:N186" si="72">IF(M162="CARDED (+10¢)",0.1,0)</f>
        <v>0</v>
      </c>
      <c r="O162" s="352"/>
      <c r="P162" s="352"/>
      <c r="Q162" s="352"/>
      <c r="R162" s="352"/>
      <c r="S162" s="88"/>
      <c r="T162" s="89">
        <f t="shared" si="58"/>
        <v>0</v>
      </c>
      <c r="U162" s="89">
        <f t="shared" si="59"/>
        <v>0</v>
      </c>
      <c r="V162" s="353"/>
      <c r="W162" s="353"/>
      <c r="X162" s="353"/>
      <c r="Y162" s="353"/>
      <c r="Z162" s="88"/>
      <c r="AA162" s="89">
        <f t="shared" si="68"/>
        <v>0</v>
      </c>
      <c r="AB162" s="89">
        <f t="shared" si="60"/>
        <v>0</v>
      </c>
      <c r="AC162" s="352"/>
      <c r="AD162" s="352"/>
      <c r="AE162" s="352"/>
      <c r="AF162" s="352"/>
      <c r="AG162" s="88"/>
      <c r="AH162" s="89">
        <f t="shared" si="69"/>
        <v>0</v>
      </c>
      <c r="AI162" s="89">
        <f t="shared" si="61"/>
        <v>0</v>
      </c>
      <c r="AJ162" s="353"/>
      <c r="AK162" s="353"/>
      <c r="AL162" s="353"/>
      <c r="AM162" s="353"/>
      <c r="AN162" s="90"/>
      <c r="AO162" s="142">
        <f t="shared" si="70"/>
        <v>0</v>
      </c>
      <c r="AP162" s="142">
        <f t="shared" si="62"/>
        <v>0</v>
      </c>
      <c r="AQ162" s="91">
        <f>AS162</f>
        <v>0</v>
      </c>
      <c r="AR162" s="147">
        <f t="shared" si="63"/>
        <v>0</v>
      </c>
      <c r="AS162" s="147">
        <f t="shared" si="64"/>
        <v>0</v>
      </c>
    </row>
    <row r="163" spans="1:45" ht="26" customHeight="1">
      <c r="A163" s="21" t="s">
        <v>302</v>
      </c>
      <c r="B163" s="22" t="s">
        <v>303</v>
      </c>
      <c r="C163" s="23">
        <v>1</v>
      </c>
      <c r="D163" s="23" t="s">
        <v>373</v>
      </c>
      <c r="E163" s="24">
        <v>129.94999999999999</v>
      </c>
      <c r="F163" s="24">
        <v>64.98</v>
      </c>
      <c r="G163" s="24">
        <v>61.73</v>
      </c>
      <c r="H163" s="24">
        <v>58.48</v>
      </c>
      <c r="I163" s="50">
        <f t="shared" si="65"/>
        <v>64.98</v>
      </c>
      <c r="J163" s="50">
        <f t="shared" si="66"/>
        <v>61.73</v>
      </c>
      <c r="K163" s="50">
        <f t="shared" si="67"/>
        <v>58.48</v>
      </c>
      <c r="L163" s="50">
        <f t="shared" si="57"/>
        <v>64.98</v>
      </c>
      <c r="M163" s="412"/>
      <c r="N163" s="52">
        <f t="shared" si="72"/>
        <v>0</v>
      </c>
      <c r="O163" s="352"/>
      <c r="P163" s="352"/>
      <c r="Q163" s="352"/>
      <c r="R163" s="352"/>
      <c r="S163" s="88"/>
      <c r="T163" s="89">
        <f t="shared" si="58"/>
        <v>0</v>
      </c>
      <c r="U163" s="89">
        <f t="shared" si="59"/>
        <v>0</v>
      </c>
      <c r="V163" s="353"/>
      <c r="W163" s="353"/>
      <c r="X163" s="353"/>
      <c r="Y163" s="353"/>
      <c r="Z163" s="88"/>
      <c r="AA163" s="89">
        <f t="shared" si="68"/>
        <v>0</v>
      </c>
      <c r="AB163" s="89">
        <f t="shared" si="60"/>
        <v>0</v>
      </c>
      <c r="AC163" s="352"/>
      <c r="AD163" s="352"/>
      <c r="AE163" s="352"/>
      <c r="AF163" s="352"/>
      <c r="AG163" s="88"/>
      <c r="AH163" s="89">
        <f t="shared" si="69"/>
        <v>0</v>
      </c>
      <c r="AI163" s="89">
        <f t="shared" si="61"/>
        <v>0</v>
      </c>
      <c r="AJ163" s="353"/>
      <c r="AK163" s="353"/>
      <c r="AL163" s="353"/>
      <c r="AM163" s="353"/>
      <c r="AN163" s="90"/>
      <c r="AO163" s="142">
        <f t="shared" si="70"/>
        <v>0</v>
      </c>
      <c r="AP163" s="142">
        <f t="shared" si="62"/>
        <v>0</v>
      </c>
      <c r="AQ163" s="91">
        <f t="shared" ref="AQ163:AQ167" si="73">AS163</f>
        <v>0</v>
      </c>
      <c r="AR163" s="147">
        <f t="shared" si="63"/>
        <v>0</v>
      </c>
      <c r="AS163" s="147">
        <f t="shared" si="64"/>
        <v>0</v>
      </c>
    </row>
    <row r="164" spans="1:45" ht="26" customHeight="1">
      <c r="A164" s="17" t="s">
        <v>304</v>
      </c>
      <c r="B164" s="18" t="s">
        <v>305</v>
      </c>
      <c r="C164" s="19">
        <v>1</v>
      </c>
      <c r="D164" s="19" t="s">
        <v>373</v>
      </c>
      <c r="E164" s="20">
        <v>129.94999999999999</v>
      </c>
      <c r="F164" s="20">
        <v>64.98</v>
      </c>
      <c r="G164" s="20">
        <v>61.73</v>
      </c>
      <c r="H164" s="20">
        <v>58.48</v>
      </c>
      <c r="I164" s="50">
        <f t="shared" si="65"/>
        <v>64.98</v>
      </c>
      <c r="J164" s="50">
        <f t="shared" si="66"/>
        <v>61.73</v>
      </c>
      <c r="K164" s="50">
        <f t="shared" si="67"/>
        <v>58.48</v>
      </c>
      <c r="L164" s="50">
        <f t="shared" si="57"/>
        <v>64.98</v>
      </c>
      <c r="M164" s="412"/>
      <c r="N164" s="52">
        <f t="shared" si="72"/>
        <v>0</v>
      </c>
      <c r="O164" s="352"/>
      <c r="P164" s="352"/>
      <c r="Q164" s="352"/>
      <c r="R164" s="352"/>
      <c r="S164" s="88"/>
      <c r="T164" s="89">
        <f t="shared" si="58"/>
        <v>0</v>
      </c>
      <c r="U164" s="89">
        <f t="shared" si="59"/>
        <v>0</v>
      </c>
      <c r="V164" s="353"/>
      <c r="W164" s="353"/>
      <c r="X164" s="353"/>
      <c r="Y164" s="353"/>
      <c r="Z164" s="88"/>
      <c r="AA164" s="89">
        <f t="shared" si="68"/>
        <v>0</v>
      </c>
      <c r="AB164" s="89">
        <f t="shared" si="60"/>
        <v>0</v>
      </c>
      <c r="AC164" s="352"/>
      <c r="AD164" s="352"/>
      <c r="AE164" s="352"/>
      <c r="AF164" s="352"/>
      <c r="AG164" s="88"/>
      <c r="AH164" s="89">
        <f t="shared" si="69"/>
        <v>0</v>
      </c>
      <c r="AI164" s="89">
        <f t="shared" si="61"/>
        <v>0</v>
      </c>
      <c r="AJ164" s="353"/>
      <c r="AK164" s="353"/>
      <c r="AL164" s="353"/>
      <c r="AM164" s="353"/>
      <c r="AN164" s="90"/>
      <c r="AO164" s="142">
        <f t="shared" si="70"/>
        <v>0</v>
      </c>
      <c r="AP164" s="142">
        <f t="shared" si="62"/>
        <v>0</v>
      </c>
      <c r="AQ164" s="91">
        <f t="shared" si="73"/>
        <v>0</v>
      </c>
      <c r="AR164" s="147">
        <f t="shared" si="63"/>
        <v>0</v>
      </c>
      <c r="AS164" s="147">
        <f t="shared" si="64"/>
        <v>0</v>
      </c>
    </row>
    <row r="165" spans="1:45" ht="26" customHeight="1">
      <c r="A165" s="21" t="s">
        <v>306</v>
      </c>
      <c r="B165" s="22" t="s">
        <v>307</v>
      </c>
      <c r="C165" s="23">
        <v>1</v>
      </c>
      <c r="D165" s="23" t="s">
        <v>373</v>
      </c>
      <c r="E165" s="24">
        <v>129.94999999999999</v>
      </c>
      <c r="F165" s="24">
        <v>64.98</v>
      </c>
      <c r="G165" s="24">
        <v>61.73</v>
      </c>
      <c r="H165" s="24">
        <v>58.48</v>
      </c>
      <c r="I165" s="50">
        <f t="shared" si="65"/>
        <v>64.98</v>
      </c>
      <c r="J165" s="50">
        <f t="shared" si="66"/>
        <v>61.73</v>
      </c>
      <c r="K165" s="50">
        <f t="shared" si="67"/>
        <v>58.48</v>
      </c>
      <c r="L165" s="50">
        <f t="shared" si="57"/>
        <v>64.98</v>
      </c>
      <c r="M165" s="412"/>
      <c r="N165" s="52">
        <f t="shared" si="72"/>
        <v>0</v>
      </c>
      <c r="O165" s="352"/>
      <c r="P165" s="352"/>
      <c r="Q165" s="352"/>
      <c r="R165" s="352"/>
      <c r="S165" s="88"/>
      <c r="T165" s="89">
        <f t="shared" si="58"/>
        <v>0</v>
      </c>
      <c r="U165" s="89">
        <f t="shared" si="59"/>
        <v>0</v>
      </c>
      <c r="V165" s="353"/>
      <c r="W165" s="353"/>
      <c r="X165" s="353"/>
      <c r="Y165" s="353"/>
      <c r="Z165" s="88"/>
      <c r="AA165" s="89">
        <f t="shared" si="68"/>
        <v>0</v>
      </c>
      <c r="AB165" s="89">
        <f t="shared" si="60"/>
        <v>0</v>
      </c>
      <c r="AC165" s="352"/>
      <c r="AD165" s="352"/>
      <c r="AE165" s="352"/>
      <c r="AF165" s="352"/>
      <c r="AG165" s="88"/>
      <c r="AH165" s="89">
        <f t="shared" si="69"/>
        <v>0</v>
      </c>
      <c r="AI165" s="89">
        <f t="shared" si="61"/>
        <v>0</v>
      </c>
      <c r="AJ165" s="353"/>
      <c r="AK165" s="353"/>
      <c r="AL165" s="353"/>
      <c r="AM165" s="353"/>
      <c r="AN165" s="90"/>
      <c r="AO165" s="142">
        <f t="shared" si="70"/>
        <v>0</v>
      </c>
      <c r="AP165" s="142">
        <f t="shared" si="62"/>
        <v>0</v>
      </c>
      <c r="AQ165" s="91">
        <f t="shared" si="73"/>
        <v>0</v>
      </c>
      <c r="AR165" s="147">
        <f t="shared" si="63"/>
        <v>0</v>
      </c>
      <c r="AS165" s="147">
        <f t="shared" si="64"/>
        <v>0</v>
      </c>
    </row>
    <row r="166" spans="1:45" ht="26" customHeight="1">
      <c r="A166" s="17" t="s">
        <v>308</v>
      </c>
      <c r="B166" s="18" t="s">
        <v>42</v>
      </c>
      <c r="C166" s="19">
        <v>1</v>
      </c>
      <c r="D166" s="19" t="s">
        <v>373</v>
      </c>
      <c r="E166" s="20">
        <v>129.94999999999999</v>
      </c>
      <c r="F166" s="20">
        <v>64.98</v>
      </c>
      <c r="G166" s="20">
        <v>61.73</v>
      </c>
      <c r="H166" s="20">
        <v>58.48</v>
      </c>
      <c r="I166" s="50">
        <f t="shared" si="65"/>
        <v>64.98</v>
      </c>
      <c r="J166" s="50">
        <f t="shared" si="66"/>
        <v>61.73</v>
      </c>
      <c r="K166" s="50">
        <f t="shared" si="67"/>
        <v>58.48</v>
      </c>
      <c r="L166" s="50">
        <f t="shared" si="57"/>
        <v>64.98</v>
      </c>
      <c r="M166" s="412"/>
      <c r="N166" s="52">
        <f t="shared" si="72"/>
        <v>0</v>
      </c>
      <c r="O166" s="352"/>
      <c r="P166" s="352"/>
      <c r="Q166" s="352"/>
      <c r="R166" s="352"/>
      <c r="S166" s="88"/>
      <c r="T166" s="89">
        <f t="shared" si="58"/>
        <v>0</v>
      </c>
      <c r="U166" s="89">
        <f t="shared" si="59"/>
        <v>0</v>
      </c>
      <c r="V166" s="353"/>
      <c r="W166" s="353"/>
      <c r="X166" s="353"/>
      <c r="Y166" s="353"/>
      <c r="Z166" s="88"/>
      <c r="AA166" s="89">
        <f t="shared" si="68"/>
        <v>0</v>
      </c>
      <c r="AB166" s="89">
        <f t="shared" si="60"/>
        <v>0</v>
      </c>
      <c r="AC166" s="352"/>
      <c r="AD166" s="352"/>
      <c r="AE166" s="352"/>
      <c r="AF166" s="352"/>
      <c r="AG166" s="88"/>
      <c r="AH166" s="89">
        <f t="shared" si="69"/>
        <v>0</v>
      </c>
      <c r="AI166" s="89">
        <f t="shared" si="61"/>
        <v>0</v>
      </c>
      <c r="AJ166" s="353"/>
      <c r="AK166" s="353"/>
      <c r="AL166" s="353"/>
      <c r="AM166" s="353"/>
      <c r="AN166" s="90"/>
      <c r="AO166" s="142">
        <f t="shared" si="70"/>
        <v>0</v>
      </c>
      <c r="AP166" s="142">
        <f t="shared" si="62"/>
        <v>0</v>
      </c>
      <c r="AQ166" s="91">
        <f t="shared" si="73"/>
        <v>0</v>
      </c>
      <c r="AR166" s="147">
        <f t="shared" si="63"/>
        <v>0</v>
      </c>
      <c r="AS166" s="147">
        <f t="shared" si="64"/>
        <v>0</v>
      </c>
    </row>
    <row r="167" spans="1:45" ht="26" customHeight="1">
      <c r="A167" s="21" t="s">
        <v>43</v>
      </c>
      <c r="B167" s="22" t="s">
        <v>44</v>
      </c>
      <c r="C167" s="23">
        <v>1</v>
      </c>
      <c r="D167" s="23" t="s">
        <v>373</v>
      </c>
      <c r="E167" s="24">
        <v>129.94999999999999</v>
      </c>
      <c r="F167" s="24">
        <v>64.98</v>
      </c>
      <c r="G167" s="24">
        <v>61.73</v>
      </c>
      <c r="H167" s="24">
        <v>58.48</v>
      </c>
      <c r="I167" s="50">
        <f t="shared" si="65"/>
        <v>64.98</v>
      </c>
      <c r="J167" s="50">
        <f t="shared" si="66"/>
        <v>61.73</v>
      </c>
      <c r="K167" s="50">
        <f t="shared" si="67"/>
        <v>58.48</v>
      </c>
      <c r="L167" s="50">
        <f t="shared" si="57"/>
        <v>64.98</v>
      </c>
      <c r="M167" s="412"/>
      <c r="N167" s="52">
        <f t="shared" si="72"/>
        <v>0</v>
      </c>
      <c r="O167" s="352"/>
      <c r="P167" s="352"/>
      <c r="Q167" s="352"/>
      <c r="R167" s="352"/>
      <c r="S167" s="88"/>
      <c r="T167" s="89">
        <f t="shared" si="58"/>
        <v>0</v>
      </c>
      <c r="U167" s="89">
        <f t="shared" si="59"/>
        <v>0</v>
      </c>
      <c r="V167" s="353"/>
      <c r="W167" s="353"/>
      <c r="X167" s="353"/>
      <c r="Y167" s="353"/>
      <c r="Z167" s="88"/>
      <c r="AA167" s="89">
        <f t="shared" si="68"/>
        <v>0</v>
      </c>
      <c r="AB167" s="89">
        <f t="shared" si="60"/>
        <v>0</v>
      </c>
      <c r="AC167" s="352"/>
      <c r="AD167" s="352"/>
      <c r="AE167" s="352"/>
      <c r="AF167" s="352"/>
      <c r="AG167" s="88"/>
      <c r="AH167" s="89">
        <f t="shared" si="69"/>
        <v>0</v>
      </c>
      <c r="AI167" s="89">
        <f t="shared" si="61"/>
        <v>0</v>
      </c>
      <c r="AJ167" s="353"/>
      <c r="AK167" s="353"/>
      <c r="AL167" s="353"/>
      <c r="AM167" s="353"/>
      <c r="AN167" s="90"/>
      <c r="AO167" s="142">
        <f t="shared" si="70"/>
        <v>0</v>
      </c>
      <c r="AP167" s="142">
        <f t="shared" si="62"/>
        <v>0</v>
      </c>
      <c r="AQ167" s="91">
        <f t="shared" si="73"/>
        <v>0</v>
      </c>
      <c r="AR167" s="147">
        <f t="shared" si="63"/>
        <v>0</v>
      </c>
      <c r="AS167" s="147">
        <f t="shared" si="64"/>
        <v>0</v>
      </c>
    </row>
    <row r="168" spans="1:45" ht="26" customHeight="1">
      <c r="A168" s="17" t="s">
        <v>45</v>
      </c>
      <c r="B168" s="18" t="s">
        <v>46</v>
      </c>
      <c r="C168" s="19">
        <v>1</v>
      </c>
      <c r="D168" s="19" t="s">
        <v>373</v>
      </c>
      <c r="E168" s="20">
        <v>129.94999999999999</v>
      </c>
      <c r="F168" s="20">
        <v>64.98</v>
      </c>
      <c r="G168" s="20">
        <v>61.73</v>
      </c>
      <c r="H168" s="20">
        <v>58.48</v>
      </c>
      <c r="I168" s="50">
        <f t="shared" si="65"/>
        <v>64.98</v>
      </c>
      <c r="J168" s="50">
        <f t="shared" si="66"/>
        <v>61.73</v>
      </c>
      <c r="K168" s="50">
        <f t="shared" si="67"/>
        <v>58.48</v>
      </c>
      <c r="L168" s="50">
        <f t="shared" si="57"/>
        <v>64.98</v>
      </c>
      <c r="M168" s="412"/>
      <c r="N168" s="52">
        <f t="shared" si="72"/>
        <v>0</v>
      </c>
      <c r="O168" s="352"/>
      <c r="P168" s="352"/>
      <c r="Q168" s="352"/>
      <c r="R168" s="352"/>
      <c r="S168" s="88"/>
      <c r="T168" s="89">
        <f t="shared" si="58"/>
        <v>0</v>
      </c>
      <c r="U168" s="89">
        <f t="shared" si="59"/>
        <v>0</v>
      </c>
      <c r="V168" s="353"/>
      <c r="W168" s="353"/>
      <c r="X168" s="353"/>
      <c r="Y168" s="353"/>
      <c r="Z168" s="88"/>
      <c r="AA168" s="89">
        <f t="shared" si="68"/>
        <v>0</v>
      </c>
      <c r="AB168" s="89">
        <f t="shared" si="60"/>
        <v>0</v>
      </c>
      <c r="AC168" s="352"/>
      <c r="AD168" s="352"/>
      <c r="AE168" s="352"/>
      <c r="AF168" s="352"/>
      <c r="AG168" s="88"/>
      <c r="AH168" s="89">
        <f t="shared" si="69"/>
        <v>0</v>
      </c>
      <c r="AI168" s="89">
        <f t="shared" si="61"/>
        <v>0</v>
      </c>
      <c r="AJ168" s="353"/>
      <c r="AK168" s="353"/>
      <c r="AL168" s="353"/>
      <c r="AM168" s="353"/>
      <c r="AN168" s="90"/>
      <c r="AO168" s="142">
        <f t="shared" si="70"/>
        <v>0</v>
      </c>
      <c r="AP168" s="142">
        <f t="shared" si="62"/>
        <v>0</v>
      </c>
      <c r="AQ168" s="91">
        <f>AS168</f>
        <v>0</v>
      </c>
      <c r="AR168" s="147">
        <f t="shared" si="63"/>
        <v>0</v>
      </c>
      <c r="AS168" s="147">
        <f t="shared" si="64"/>
        <v>0</v>
      </c>
    </row>
    <row r="169" spans="1:45" ht="26" customHeight="1">
      <c r="A169" s="21" t="s">
        <v>47</v>
      </c>
      <c r="B169" s="22" t="s">
        <v>200</v>
      </c>
      <c r="C169" s="23">
        <v>1</v>
      </c>
      <c r="D169" s="23" t="s">
        <v>373</v>
      </c>
      <c r="E169" s="24">
        <v>129.94999999999999</v>
      </c>
      <c r="F169" s="24">
        <v>64.98</v>
      </c>
      <c r="G169" s="24">
        <v>61.73</v>
      </c>
      <c r="H169" s="24">
        <v>58.48</v>
      </c>
      <c r="I169" s="50">
        <f t="shared" si="65"/>
        <v>64.98</v>
      </c>
      <c r="J169" s="50">
        <f t="shared" si="66"/>
        <v>61.73</v>
      </c>
      <c r="K169" s="50">
        <f t="shared" si="67"/>
        <v>58.48</v>
      </c>
      <c r="L169" s="50">
        <f t="shared" si="57"/>
        <v>64.98</v>
      </c>
      <c r="M169" s="412"/>
      <c r="N169" s="52">
        <f t="shared" si="72"/>
        <v>0</v>
      </c>
      <c r="O169" s="352"/>
      <c r="P169" s="352"/>
      <c r="Q169" s="352"/>
      <c r="R169" s="352"/>
      <c r="S169" s="88"/>
      <c r="T169" s="89">
        <f t="shared" si="58"/>
        <v>0</v>
      </c>
      <c r="U169" s="89">
        <f t="shared" si="59"/>
        <v>0</v>
      </c>
      <c r="V169" s="353"/>
      <c r="W169" s="353"/>
      <c r="X169" s="353"/>
      <c r="Y169" s="353"/>
      <c r="Z169" s="88"/>
      <c r="AA169" s="89">
        <f t="shared" si="68"/>
        <v>0</v>
      </c>
      <c r="AB169" s="89">
        <f t="shared" si="60"/>
        <v>0</v>
      </c>
      <c r="AC169" s="352"/>
      <c r="AD169" s="352"/>
      <c r="AE169" s="352"/>
      <c r="AF169" s="352"/>
      <c r="AG169" s="88"/>
      <c r="AH169" s="89">
        <f t="shared" si="69"/>
        <v>0</v>
      </c>
      <c r="AI169" s="89">
        <f t="shared" si="61"/>
        <v>0</v>
      </c>
      <c r="AJ169" s="353"/>
      <c r="AK169" s="353"/>
      <c r="AL169" s="353"/>
      <c r="AM169" s="353"/>
      <c r="AN169" s="90"/>
      <c r="AO169" s="142">
        <f t="shared" si="70"/>
        <v>0</v>
      </c>
      <c r="AP169" s="142">
        <f t="shared" si="62"/>
        <v>0</v>
      </c>
      <c r="AQ169" s="91">
        <f t="shared" ref="AQ169:AQ186" si="74">AS169</f>
        <v>0</v>
      </c>
      <c r="AR169" s="147">
        <f t="shared" si="63"/>
        <v>0</v>
      </c>
      <c r="AS169" s="147">
        <f t="shared" si="64"/>
        <v>0</v>
      </c>
    </row>
    <row r="170" spans="1:45" ht="26" customHeight="1">
      <c r="A170" s="17" t="s">
        <v>201</v>
      </c>
      <c r="B170" s="18" t="s">
        <v>202</v>
      </c>
      <c r="C170" s="19">
        <v>1</v>
      </c>
      <c r="D170" s="19" t="s">
        <v>373</v>
      </c>
      <c r="E170" s="20">
        <v>129.94999999999999</v>
      </c>
      <c r="F170" s="20">
        <v>64.98</v>
      </c>
      <c r="G170" s="20">
        <v>61.73</v>
      </c>
      <c r="H170" s="20">
        <v>58.48</v>
      </c>
      <c r="I170" s="50">
        <f t="shared" si="65"/>
        <v>64.98</v>
      </c>
      <c r="J170" s="50">
        <f t="shared" si="66"/>
        <v>61.73</v>
      </c>
      <c r="K170" s="50">
        <f t="shared" si="67"/>
        <v>58.48</v>
      </c>
      <c r="L170" s="50">
        <f t="shared" si="57"/>
        <v>64.98</v>
      </c>
      <c r="M170" s="412"/>
      <c r="N170" s="52">
        <f t="shared" si="72"/>
        <v>0</v>
      </c>
      <c r="O170" s="352"/>
      <c r="P170" s="352"/>
      <c r="Q170" s="352"/>
      <c r="R170" s="352"/>
      <c r="S170" s="88"/>
      <c r="T170" s="89">
        <f t="shared" si="58"/>
        <v>0</v>
      </c>
      <c r="U170" s="89">
        <f t="shared" si="59"/>
        <v>0</v>
      </c>
      <c r="V170" s="353"/>
      <c r="W170" s="353"/>
      <c r="X170" s="353"/>
      <c r="Y170" s="353"/>
      <c r="Z170" s="88"/>
      <c r="AA170" s="89">
        <f t="shared" si="68"/>
        <v>0</v>
      </c>
      <c r="AB170" s="89">
        <f t="shared" si="60"/>
        <v>0</v>
      </c>
      <c r="AC170" s="352"/>
      <c r="AD170" s="352"/>
      <c r="AE170" s="352"/>
      <c r="AF170" s="352"/>
      <c r="AG170" s="88"/>
      <c r="AH170" s="89">
        <f t="shared" si="69"/>
        <v>0</v>
      </c>
      <c r="AI170" s="89">
        <f t="shared" si="61"/>
        <v>0</v>
      </c>
      <c r="AJ170" s="353"/>
      <c r="AK170" s="353"/>
      <c r="AL170" s="353"/>
      <c r="AM170" s="353"/>
      <c r="AN170" s="90"/>
      <c r="AO170" s="142">
        <f t="shared" si="70"/>
        <v>0</v>
      </c>
      <c r="AP170" s="142">
        <f t="shared" si="62"/>
        <v>0</v>
      </c>
      <c r="AQ170" s="91">
        <f t="shared" si="74"/>
        <v>0</v>
      </c>
      <c r="AR170" s="147">
        <f t="shared" si="63"/>
        <v>0</v>
      </c>
      <c r="AS170" s="147">
        <f t="shared" si="64"/>
        <v>0</v>
      </c>
    </row>
    <row r="171" spans="1:45" ht="26" customHeight="1">
      <c r="A171" s="21" t="s">
        <v>203</v>
      </c>
      <c r="B171" s="22" t="s">
        <v>204</v>
      </c>
      <c r="C171" s="23">
        <v>1</v>
      </c>
      <c r="D171" s="23" t="s">
        <v>373</v>
      </c>
      <c r="E171" s="24">
        <v>129.94999999999999</v>
      </c>
      <c r="F171" s="24">
        <v>64.98</v>
      </c>
      <c r="G171" s="24">
        <v>61.73</v>
      </c>
      <c r="H171" s="24">
        <v>58.48</v>
      </c>
      <c r="I171" s="50">
        <f t="shared" si="65"/>
        <v>64.98</v>
      </c>
      <c r="J171" s="50">
        <f t="shared" si="66"/>
        <v>61.73</v>
      </c>
      <c r="K171" s="50">
        <f t="shared" si="67"/>
        <v>58.48</v>
      </c>
      <c r="L171" s="50">
        <f t="shared" si="57"/>
        <v>64.98</v>
      </c>
      <c r="M171" s="412"/>
      <c r="N171" s="52">
        <f t="shared" si="72"/>
        <v>0</v>
      </c>
      <c r="O171" s="352"/>
      <c r="P171" s="352"/>
      <c r="Q171" s="352"/>
      <c r="R171" s="352"/>
      <c r="S171" s="88"/>
      <c r="T171" s="89">
        <f t="shared" ref="T171:T186" si="75">O171*($F171+$N171)</f>
        <v>0</v>
      </c>
      <c r="U171" s="89">
        <f t="shared" ref="U171:U186" si="76">O171*($L171+$N171)</f>
        <v>0</v>
      </c>
      <c r="V171" s="353"/>
      <c r="W171" s="353"/>
      <c r="X171" s="353"/>
      <c r="Y171" s="353"/>
      <c r="Z171" s="88"/>
      <c r="AA171" s="89">
        <f t="shared" si="68"/>
        <v>0</v>
      </c>
      <c r="AB171" s="89">
        <f t="shared" ref="AB171:AB192" si="77">V171*($L171+$N171)</f>
        <v>0</v>
      </c>
      <c r="AC171" s="352"/>
      <c r="AD171" s="352"/>
      <c r="AE171" s="352"/>
      <c r="AF171" s="352"/>
      <c r="AG171" s="88"/>
      <c r="AH171" s="89">
        <f t="shared" si="69"/>
        <v>0</v>
      </c>
      <c r="AI171" s="89">
        <f t="shared" ref="AI171:AI192" si="78">AC171*($L171+$N171)</f>
        <v>0</v>
      </c>
      <c r="AJ171" s="353"/>
      <c r="AK171" s="353"/>
      <c r="AL171" s="353"/>
      <c r="AM171" s="353"/>
      <c r="AN171" s="90"/>
      <c r="AO171" s="142">
        <f t="shared" si="70"/>
        <v>0</v>
      </c>
      <c r="AP171" s="142">
        <f t="shared" ref="AP171:AP192" si="79">AJ171*($L171+$N171)</f>
        <v>0</v>
      </c>
      <c r="AQ171" s="91">
        <f t="shared" si="74"/>
        <v>0</v>
      </c>
      <c r="AR171" s="147">
        <f t="shared" ref="AR171:AR192" si="80">SUM(T171+AA171+AH171+AO171)</f>
        <v>0</v>
      </c>
      <c r="AS171" s="147">
        <f t="shared" ref="AS171:AS192" si="81">SUM(U171+AB171+AI171+AP171)</f>
        <v>0</v>
      </c>
    </row>
    <row r="172" spans="1:45" ht="26" customHeight="1">
      <c r="A172" s="17" t="s">
        <v>205</v>
      </c>
      <c r="B172" s="18" t="s">
        <v>206</v>
      </c>
      <c r="C172" s="19">
        <v>1</v>
      </c>
      <c r="D172" s="19" t="s">
        <v>373</v>
      </c>
      <c r="E172" s="20">
        <v>129.94999999999999</v>
      </c>
      <c r="F172" s="20">
        <v>64.98</v>
      </c>
      <c r="G172" s="20">
        <v>61.73</v>
      </c>
      <c r="H172" s="20">
        <v>58.48</v>
      </c>
      <c r="I172" s="50">
        <f t="shared" si="65"/>
        <v>64.98</v>
      </c>
      <c r="J172" s="50">
        <f t="shared" si="66"/>
        <v>61.73</v>
      </c>
      <c r="K172" s="50">
        <f t="shared" si="67"/>
        <v>58.48</v>
      </c>
      <c r="L172" s="50">
        <f t="shared" si="57"/>
        <v>64.98</v>
      </c>
      <c r="M172" s="412"/>
      <c r="N172" s="52">
        <f t="shared" si="72"/>
        <v>0</v>
      </c>
      <c r="O172" s="352"/>
      <c r="P172" s="352"/>
      <c r="Q172" s="352"/>
      <c r="R172" s="352"/>
      <c r="S172" s="88"/>
      <c r="T172" s="89">
        <f t="shared" si="75"/>
        <v>0</v>
      </c>
      <c r="U172" s="89">
        <f t="shared" si="76"/>
        <v>0</v>
      </c>
      <c r="V172" s="353"/>
      <c r="W172" s="353"/>
      <c r="X172" s="353"/>
      <c r="Y172" s="353"/>
      <c r="Z172" s="88"/>
      <c r="AA172" s="89">
        <f t="shared" ref="AA172:AA192" si="82">V172*($F172+$N172)</f>
        <v>0</v>
      </c>
      <c r="AB172" s="89">
        <f t="shared" si="77"/>
        <v>0</v>
      </c>
      <c r="AC172" s="352"/>
      <c r="AD172" s="352"/>
      <c r="AE172" s="352"/>
      <c r="AF172" s="352"/>
      <c r="AG172" s="88"/>
      <c r="AH172" s="89">
        <f t="shared" ref="AH172:AH192" si="83">AC172*($F172+$N172)</f>
        <v>0</v>
      </c>
      <c r="AI172" s="89">
        <f t="shared" si="78"/>
        <v>0</v>
      </c>
      <c r="AJ172" s="353"/>
      <c r="AK172" s="353"/>
      <c r="AL172" s="353"/>
      <c r="AM172" s="353"/>
      <c r="AN172" s="90"/>
      <c r="AO172" s="142">
        <f t="shared" ref="AO172:AO192" si="84">AJ172*($F172+$N172)</f>
        <v>0</v>
      </c>
      <c r="AP172" s="142">
        <f t="shared" si="79"/>
        <v>0</v>
      </c>
      <c r="AQ172" s="91">
        <f t="shared" si="74"/>
        <v>0</v>
      </c>
      <c r="AR172" s="147">
        <f t="shared" si="80"/>
        <v>0</v>
      </c>
      <c r="AS172" s="147">
        <f t="shared" si="81"/>
        <v>0</v>
      </c>
    </row>
    <row r="173" spans="1:45" ht="26" customHeight="1">
      <c r="A173" s="21" t="s">
        <v>207</v>
      </c>
      <c r="B173" s="22" t="s">
        <v>208</v>
      </c>
      <c r="C173" s="23">
        <v>1</v>
      </c>
      <c r="D173" s="23" t="s">
        <v>373</v>
      </c>
      <c r="E173" s="24">
        <v>129.94999999999999</v>
      </c>
      <c r="F173" s="24">
        <v>64.98</v>
      </c>
      <c r="G173" s="24">
        <v>61.73</v>
      </c>
      <c r="H173" s="24">
        <v>58.48</v>
      </c>
      <c r="I173" s="50">
        <f t="shared" si="65"/>
        <v>64.98</v>
      </c>
      <c r="J173" s="50">
        <f t="shared" si="66"/>
        <v>61.73</v>
      </c>
      <c r="K173" s="50">
        <f t="shared" si="67"/>
        <v>58.48</v>
      </c>
      <c r="L173" s="50">
        <f t="shared" si="57"/>
        <v>64.98</v>
      </c>
      <c r="M173" s="412"/>
      <c r="N173" s="52">
        <f t="shared" si="72"/>
        <v>0</v>
      </c>
      <c r="O173" s="352"/>
      <c r="P173" s="352"/>
      <c r="Q173" s="352"/>
      <c r="R173" s="352"/>
      <c r="S173" s="88"/>
      <c r="T173" s="89">
        <f t="shared" si="75"/>
        <v>0</v>
      </c>
      <c r="U173" s="89">
        <f t="shared" si="76"/>
        <v>0</v>
      </c>
      <c r="V173" s="353"/>
      <c r="W173" s="353"/>
      <c r="X173" s="353"/>
      <c r="Y173" s="353"/>
      <c r="Z173" s="88"/>
      <c r="AA173" s="89">
        <f t="shared" si="82"/>
        <v>0</v>
      </c>
      <c r="AB173" s="89">
        <f t="shared" si="77"/>
        <v>0</v>
      </c>
      <c r="AC173" s="352"/>
      <c r="AD173" s="352"/>
      <c r="AE173" s="352"/>
      <c r="AF173" s="352"/>
      <c r="AG173" s="88"/>
      <c r="AH173" s="89">
        <f t="shared" si="83"/>
        <v>0</v>
      </c>
      <c r="AI173" s="89">
        <f t="shared" si="78"/>
        <v>0</v>
      </c>
      <c r="AJ173" s="353"/>
      <c r="AK173" s="353"/>
      <c r="AL173" s="353"/>
      <c r="AM173" s="353"/>
      <c r="AN173" s="90"/>
      <c r="AO173" s="142">
        <f t="shared" si="84"/>
        <v>0</v>
      </c>
      <c r="AP173" s="142">
        <f t="shared" si="79"/>
        <v>0</v>
      </c>
      <c r="AQ173" s="91">
        <f t="shared" si="74"/>
        <v>0</v>
      </c>
      <c r="AR173" s="147">
        <f t="shared" si="80"/>
        <v>0</v>
      </c>
      <c r="AS173" s="147">
        <f t="shared" si="81"/>
        <v>0</v>
      </c>
    </row>
    <row r="174" spans="1:45" ht="26" customHeight="1">
      <c r="A174" s="17" t="s">
        <v>209</v>
      </c>
      <c r="B174" s="18" t="s">
        <v>210</v>
      </c>
      <c r="C174" s="19">
        <v>1</v>
      </c>
      <c r="D174" s="19" t="s">
        <v>373</v>
      </c>
      <c r="E174" s="20">
        <v>129.94999999999999</v>
      </c>
      <c r="F174" s="20">
        <v>64.98</v>
      </c>
      <c r="G174" s="20">
        <v>61.73</v>
      </c>
      <c r="H174" s="20">
        <v>58.48</v>
      </c>
      <c r="I174" s="50">
        <f t="shared" si="65"/>
        <v>64.98</v>
      </c>
      <c r="J174" s="50">
        <f t="shared" si="66"/>
        <v>61.73</v>
      </c>
      <c r="K174" s="50">
        <f t="shared" si="67"/>
        <v>58.48</v>
      </c>
      <c r="L174" s="50">
        <f t="shared" si="57"/>
        <v>64.98</v>
      </c>
      <c r="M174" s="412"/>
      <c r="N174" s="52">
        <f t="shared" si="72"/>
        <v>0</v>
      </c>
      <c r="O174" s="352"/>
      <c r="P174" s="352"/>
      <c r="Q174" s="352"/>
      <c r="R174" s="352"/>
      <c r="S174" s="88"/>
      <c r="T174" s="89">
        <f t="shared" si="75"/>
        <v>0</v>
      </c>
      <c r="U174" s="89">
        <f t="shared" si="76"/>
        <v>0</v>
      </c>
      <c r="V174" s="353"/>
      <c r="W174" s="353"/>
      <c r="X174" s="353"/>
      <c r="Y174" s="353"/>
      <c r="Z174" s="88"/>
      <c r="AA174" s="89">
        <f t="shared" si="82"/>
        <v>0</v>
      </c>
      <c r="AB174" s="89">
        <f t="shared" si="77"/>
        <v>0</v>
      </c>
      <c r="AC174" s="352"/>
      <c r="AD174" s="352"/>
      <c r="AE174" s="352"/>
      <c r="AF174" s="352"/>
      <c r="AG174" s="88"/>
      <c r="AH174" s="89">
        <f t="shared" si="83"/>
        <v>0</v>
      </c>
      <c r="AI174" s="89">
        <f t="shared" si="78"/>
        <v>0</v>
      </c>
      <c r="AJ174" s="353"/>
      <c r="AK174" s="353"/>
      <c r="AL174" s="353"/>
      <c r="AM174" s="353"/>
      <c r="AN174" s="90"/>
      <c r="AO174" s="142">
        <f t="shared" si="84"/>
        <v>0</v>
      </c>
      <c r="AP174" s="142">
        <f t="shared" si="79"/>
        <v>0</v>
      </c>
      <c r="AQ174" s="91">
        <f t="shared" si="74"/>
        <v>0</v>
      </c>
      <c r="AR174" s="147">
        <f t="shared" si="80"/>
        <v>0</v>
      </c>
      <c r="AS174" s="147">
        <f t="shared" si="81"/>
        <v>0</v>
      </c>
    </row>
    <row r="175" spans="1:45" ht="26" customHeight="1">
      <c r="A175" s="21" t="s">
        <v>211</v>
      </c>
      <c r="B175" s="22" t="s">
        <v>212</v>
      </c>
      <c r="C175" s="23">
        <v>1</v>
      </c>
      <c r="D175" s="23" t="s">
        <v>373</v>
      </c>
      <c r="E175" s="24">
        <v>129.94999999999999</v>
      </c>
      <c r="F175" s="24">
        <v>64.98</v>
      </c>
      <c r="G175" s="24">
        <v>61.73</v>
      </c>
      <c r="H175" s="24">
        <v>58.48</v>
      </c>
      <c r="I175" s="50">
        <f t="shared" si="65"/>
        <v>64.98</v>
      </c>
      <c r="J175" s="50">
        <f t="shared" si="66"/>
        <v>61.73</v>
      </c>
      <c r="K175" s="50">
        <f t="shared" si="67"/>
        <v>58.48</v>
      </c>
      <c r="L175" s="50">
        <f t="shared" si="57"/>
        <v>64.98</v>
      </c>
      <c r="M175" s="412"/>
      <c r="N175" s="52">
        <f t="shared" si="72"/>
        <v>0</v>
      </c>
      <c r="O175" s="352"/>
      <c r="P175" s="352"/>
      <c r="Q175" s="352"/>
      <c r="R175" s="352"/>
      <c r="S175" s="88"/>
      <c r="T175" s="89">
        <f t="shared" si="75"/>
        <v>0</v>
      </c>
      <c r="U175" s="89">
        <f t="shared" si="76"/>
        <v>0</v>
      </c>
      <c r="V175" s="353"/>
      <c r="W175" s="353"/>
      <c r="X175" s="353"/>
      <c r="Y175" s="353"/>
      <c r="Z175" s="88"/>
      <c r="AA175" s="89">
        <f t="shared" si="82"/>
        <v>0</v>
      </c>
      <c r="AB175" s="89">
        <f t="shared" si="77"/>
        <v>0</v>
      </c>
      <c r="AC175" s="352"/>
      <c r="AD175" s="352"/>
      <c r="AE175" s="352"/>
      <c r="AF175" s="352"/>
      <c r="AG175" s="88"/>
      <c r="AH175" s="89">
        <f t="shared" si="83"/>
        <v>0</v>
      </c>
      <c r="AI175" s="89">
        <f t="shared" si="78"/>
        <v>0</v>
      </c>
      <c r="AJ175" s="353"/>
      <c r="AK175" s="353"/>
      <c r="AL175" s="353"/>
      <c r="AM175" s="353"/>
      <c r="AN175" s="90"/>
      <c r="AO175" s="142">
        <f t="shared" si="84"/>
        <v>0</v>
      </c>
      <c r="AP175" s="142">
        <f t="shared" si="79"/>
        <v>0</v>
      </c>
      <c r="AQ175" s="91">
        <f t="shared" si="74"/>
        <v>0</v>
      </c>
      <c r="AR175" s="147">
        <f t="shared" si="80"/>
        <v>0</v>
      </c>
      <c r="AS175" s="147">
        <f t="shared" si="81"/>
        <v>0</v>
      </c>
    </row>
    <row r="176" spans="1:45" ht="26" customHeight="1">
      <c r="A176" s="17" t="s">
        <v>213</v>
      </c>
      <c r="B176" s="18" t="s">
        <v>214</v>
      </c>
      <c r="C176" s="19">
        <v>1</v>
      </c>
      <c r="D176" s="19" t="s">
        <v>373</v>
      </c>
      <c r="E176" s="20">
        <v>129.94999999999999</v>
      </c>
      <c r="F176" s="20">
        <v>64.98</v>
      </c>
      <c r="G176" s="20">
        <v>61.73</v>
      </c>
      <c r="H176" s="20">
        <v>58.48</v>
      </c>
      <c r="I176" s="50">
        <f t="shared" si="65"/>
        <v>64.98</v>
      </c>
      <c r="J176" s="50">
        <f t="shared" si="66"/>
        <v>61.73</v>
      </c>
      <c r="K176" s="50">
        <f t="shared" si="67"/>
        <v>58.48</v>
      </c>
      <c r="L176" s="50">
        <f t="shared" si="57"/>
        <v>64.98</v>
      </c>
      <c r="M176" s="412"/>
      <c r="N176" s="52">
        <f t="shared" si="72"/>
        <v>0</v>
      </c>
      <c r="O176" s="352"/>
      <c r="P176" s="352"/>
      <c r="Q176" s="352"/>
      <c r="R176" s="352"/>
      <c r="S176" s="88"/>
      <c r="T176" s="89">
        <f t="shared" si="75"/>
        <v>0</v>
      </c>
      <c r="U176" s="89">
        <f t="shared" si="76"/>
        <v>0</v>
      </c>
      <c r="V176" s="353"/>
      <c r="W176" s="353"/>
      <c r="X176" s="353"/>
      <c r="Y176" s="353"/>
      <c r="Z176" s="88"/>
      <c r="AA176" s="89">
        <f t="shared" si="82"/>
        <v>0</v>
      </c>
      <c r="AB176" s="89">
        <f t="shared" si="77"/>
        <v>0</v>
      </c>
      <c r="AC176" s="352"/>
      <c r="AD176" s="352"/>
      <c r="AE176" s="352"/>
      <c r="AF176" s="352"/>
      <c r="AG176" s="88"/>
      <c r="AH176" s="89">
        <f t="shared" si="83"/>
        <v>0</v>
      </c>
      <c r="AI176" s="89">
        <f t="shared" si="78"/>
        <v>0</v>
      </c>
      <c r="AJ176" s="353"/>
      <c r="AK176" s="353"/>
      <c r="AL176" s="353"/>
      <c r="AM176" s="353"/>
      <c r="AN176" s="90"/>
      <c r="AO176" s="142">
        <f t="shared" si="84"/>
        <v>0</v>
      </c>
      <c r="AP176" s="142">
        <f t="shared" si="79"/>
        <v>0</v>
      </c>
      <c r="AQ176" s="91">
        <f t="shared" si="74"/>
        <v>0</v>
      </c>
      <c r="AR176" s="147">
        <f t="shared" si="80"/>
        <v>0</v>
      </c>
      <c r="AS176" s="147">
        <f t="shared" si="81"/>
        <v>0</v>
      </c>
    </row>
    <row r="177" spans="1:45" ht="26" customHeight="1">
      <c r="A177" s="21" t="s">
        <v>215</v>
      </c>
      <c r="B177" s="22" t="s">
        <v>216</v>
      </c>
      <c r="C177" s="23">
        <v>1</v>
      </c>
      <c r="D177" s="23" t="s">
        <v>373</v>
      </c>
      <c r="E177" s="24">
        <v>129.94999999999999</v>
      </c>
      <c r="F177" s="24">
        <v>64.98</v>
      </c>
      <c r="G177" s="24">
        <v>61.73</v>
      </c>
      <c r="H177" s="24">
        <v>58.48</v>
      </c>
      <c r="I177" s="50">
        <f t="shared" si="65"/>
        <v>64.98</v>
      </c>
      <c r="J177" s="50">
        <f t="shared" si="66"/>
        <v>61.73</v>
      </c>
      <c r="K177" s="50">
        <f t="shared" si="67"/>
        <v>58.48</v>
      </c>
      <c r="L177" s="50">
        <f t="shared" si="57"/>
        <v>64.98</v>
      </c>
      <c r="M177" s="412"/>
      <c r="N177" s="52">
        <f t="shared" si="72"/>
        <v>0</v>
      </c>
      <c r="O177" s="352"/>
      <c r="P177" s="352"/>
      <c r="Q177" s="352"/>
      <c r="R177" s="352"/>
      <c r="S177" s="88"/>
      <c r="T177" s="89">
        <f t="shared" si="75"/>
        <v>0</v>
      </c>
      <c r="U177" s="89">
        <f t="shared" si="76"/>
        <v>0</v>
      </c>
      <c r="V177" s="353"/>
      <c r="W177" s="353"/>
      <c r="X177" s="353"/>
      <c r="Y177" s="353"/>
      <c r="Z177" s="88"/>
      <c r="AA177" s="89">
        <f t="shared" si="82"/>
        <v>0</v>
      </c>
      <c r="AB177" s="89">
        <f t="shared" si="77"/>
        <v>0</v>
      </c>
      <c r="AC177" s="352"/>
      <c r="AD177" s="352"/>
      <c r="AE177" s="352"/>
      <c r="AF177" s="352"/>
      <c r="AG177" s="88"/>
      <c r="AH177" s="89">
        <f t="shared" si="83"/>
        <v>0</v>
      </c>
      <c r="AI177" s="89">
        <f t="shared" si="78"/>
        <v>0</v>
      </c>
      <c r="AJ177" s="353"/>
      <c r="AK177" s="353"/>
      <c r="AL177" s="353"/>
      <c r="AM177" s="353"/>
      <c r="AN177" s="90"/>
      <c r="AO177" s="142">
        <f t="shared" si="84"/>
        <v>0</v>
      </c>
      <c r="AP177" s="142">
        <f t="shared" si="79"/>
        <v>0</v>
      </c>
      <c r="AQ177" s="91">
        <f t="shared" si="74"/>
        <v>0</v>
      </c>
      <c r="AR177" s="147">
        <f t="shared" si="80"/>
        <v>0</v>
      </c>
      <c r="AS177" s="147">
        <f t="shared" si="81"/>
        <v>0</v>
      </c>
    </row>
    <row r="178" spans="1:45" ht="26" customHeight="1">
      <c r="A178" s="17" t="s">
        <v>217</v>
      </c>
      <c r="B178" s="18" t="s">
        <v>218</v>
      </c>
      <c r="C178" s="19">
        <v>1</v>
      </c>
      <c r="D178" s="19" t="s">
        <v>373</v>
      </c>
      <c r="E178" s="20">
        <v>129.94999999999999</v>
      </c>
      <c r="F178" s="20">
        <v>64.98</v>
      </c>
      <c r="G178" s="20">
        <v>61.73</v>
      </c>
      <c r="H178" s="20">
        <v>58.48</v>
      </c>
      <c r="I178" s="50">
        <f t="shared" si="65"/>
        <v>64.98</v>
      </c>
      <c r="J178" s="50">
        <f t="shared" si="66"/>
        <v>61.73</v>
      </c>
      <c r="K178" s="50">
        <f t="shared" si="67"/>
        <v>58.48</v>
      </c>
      <c r="L178" s="50">
        <f t="shared" si="57"/>
        <v>64.98</v>
      </c>
      <c r="M178" s="412"/>
      <c r="N178" s="52">
        <f t="shared" si="72"/>
        <v>0</v>
      </c>
      <c r="O178" s="352"/>
      <c r="P178" s="352"/>
      <c r="Q178" s="352"/>
      <c r="R178" s="352"/>
      <c r="S178" s="88"/>
      <c r="T178" s="89">
        <f t="shared" si="75"/>
        <v>0</v>
      </c>
      <c r="U178" s="89">
        <f t="shared" si="76"/>
        <v>0</v>
      </c>
      <c r="V178" s="353"/>
      <c r="W178" s="353"/>
      <c r="X178" s="353"/>
      <c r="Y178" s="353"/>
      <c r="Z178" s="88"/>
      <c r="AA178" s="89">
        <f t="shared" si="82"/>
        <v>0</v>
      </c>
      <c r="AB178" s="89">
        <f t="shared" si="77"/>
        <v>0</v>
      </c>
      <c r="AC178" s="352"/>
      <c r="AD178" s="352"/>
      <c r="AE178" s="352"/>
      <c r="AF178" s="352"/>
      <c r="AG178" s="88"/>
      <c r="AH178" s="89">
        <f t="shared" si="83"/>
        <v>0</v>
      </c>
      <c r="AI178" s="89">
        <f t="shared" si="78"/>
        <v>0</v>
      </c>
      <c r="AJ178" s="353"/>
      <c r="AK178" s="353"/>
      <c r="AL178" s="353"/>
      <c r="AM178" s="353"/>
      <c r="AN178" s="90"/>
      <c r="AO178" s="142">
        <f t="shared" si="84"/>
        <v>0</v>
      </c>
      <c r="AP178" s="142">
        <f t="shared" si="79"/>
        <v>0</v>
      </c>
      <c r="AQ178" s="91">
        <f t="shared" si="74"/>
        <v>0</v>
      </c>
      <c r="AR178" s="147">
        <f t="shared" si="80"/>
        <v>0</v>
      </c>
      <c r="AS178" s="147">
        <f t="shared" si="81"/>
        <v>0</v>
      </c>
    </row>
    <row r="179" spans="1:45" ht="26" customHeight="1">
      <c r="A179" s="21" t="s">
        <v>219</v>
      </c>
      <c r="B179" s="22" t="s">
        <v>220</v>
      </c>
      <c r="C179" s="23">
        <v>1</v>
      </c>
      <c r="D179" s="23" t="s">
        <v>373</v>
      </c>
      <c r="E179" s="24">
        <v>129.94999999999999</v>
      </c>
      <c r="F179" s="24">
        <v>64.98</v>
      </c>
      <c r="G179" s="24">
        <v>61.73</v>
      </c>
      <c r="H179" s="24">
        <v>58.48</v>
      </c>
      <c r="I179" s="50">
        <f t="shared" si="65"/>
        <v>64.98</v>
      </c>
      <c r="J179" s="50">
        <f t="shared" si="66"/>
        <v>61.73</v>
      </c>
      <c r="K179" s="50">
        <f t="shared" si="67"/>
        <v>58.48</v>
      </c>
      <c r="L179" s="50">
        <f t="shared" si="57"/>
        <v>64.98</v>
      </c>
      <c r="M179" s="412"/>
      <c r="N179" s="52">
        <f t="shared" si="72"/>
        <v>0</v>
      </c>
      <c r="O179" s="352"/>
      <c r="P179" s="352"/>
      <c r="Q179" s="352"/>
      <c r="R179" s="352"/>
      <c r="S179" s="88"/>
      <c r="T179" s="89">
        <f t="shared" si="75"/>
        <v>0</v>
      </c>
      <c r="U179" s="89">
        <f t="shared" si="76"/>
        <v>0</v>
      </c>
      <c r="V179" s="353"/>
      <c r="W179" s="353"/>
      <c r="X179" s="353"/>
      <c r="Y179" s="353"/>
      <c r="Z179" s="88"/>
      <c r="AA179" s="89">
        <f t="shared" si="82"/>
        <v>0</v>
      </c>
      <c r="AB179" s="89">
        <f t="shared" si="77"/>
        <v>0</v>
      </c>
      <c r="AC179" s="352"/>
      <c r="AD179" s="352"/>
      <c r="AE179" s="352"/>
      <c r="AF179" s="352"/>
      <c r="AG179" s="88"/>
      <c r="AH179" s="89">
        <f t="shared" si="83"/>
        <v>0</v>
      </c>
      <c r="AI179" s="89">
        <f t="shared" si="78"/>
        <v>0</v>
      </c>
      <c r="AJ179" s="353"/>
      <c r="AK179" s="353"/>
      <c r="AL179" s="353"/>
      <c r="AM179" s="353"/>
      <c r="AN179" s="90"/>
      <c r="AO179" s="142">
        <f t="shared" si="84"/>
        <v>0</v>
      </c>
      <c r="AP179" s="142">
        <f t="shared" si="79"/>
        <v>0</v>
      </c>
      <c r="AQ179" s="91">
        <f t="shared" si="74"/>
        <v>0</v>
      </c>
      <c r="AR179" s="147">
        <f t="shared" si="80"/>
        <v>0</v>
      </c>
      <c r="AS179" s="147">
        <f t="shared" si="81"/>
        <v>0</v>
      </c>
    </row>
    <row r="180" spans="1:45" ht="26" customHeight="1">
      <c r="A180" s="17" t="s">
        <v>221</v>
      </c>
      <c r="B180" s="18" t="s">
        <v>222</v>
      </c>
      <c r="C180" s="19">
        <v>1</v>
      </c>
      <c r="D180" s="19" t="s">
        <v>373</v>
      </c>
      <c r="E180" s="20">
        <v>129.94999999999999</v>
      </c>
      <c r="F180" s="20">
        <v>64.98</v>
      </c>
      <c r="G180" s="20">
        <v>61.73</v>
      </c>
      <c r="H180" s="20">
        <v>58.48</v>
      </c>
      <c r="I180" s="50">
        <f t="shared" si="65"/>
        <v>64.98</v>
      </c>
      <c r="J180" s="50">
        <f t="shared" si="66"/>
        <v>61.73</v>
      </c>
      <c r="K180" s="50">
        <f t="shared" si="67"/>
        <v>58.48</v>
      </c>
      <c r="L180" s="50">
        <f t="shared" si="57"/>
        <v>64.98</v>
      </c>
      <c r="M180" s="412"/>
      <c r="N180" s="52">
        <f t="shared" si="72"/>
        <v>0</v>
      </c>
      <c r="O180" s="352"/>
      <c r="P180" s="352"/>
      <c r="Q180" s="352"/>
      <c r="R180" s="352"/>
      <c r="S180" s="88"/>
      <c r="T180" s="89">
        <f t="shared" si="75"/>
        <v>0</v>
      </c>
      <c r="U180" s="89">
        <f t="shared" si="76"/>
        <v>0</v>
      </c>
      <c r="V180" s="353"/>
      <c r="W180" s="353"/>
      <c r="X180" s="353"/>
      <c r="Y180" s="353"/>
      <c r="Z180" s="88"/>
      <c r="AA180" s="89">
        <f t="shared" si="82"/>
        <v>0</v>
      </c>
      <c r="AB180" s="89">
        <f t="shared" si="77"/>
        <v>0</v>
      </c>
      <c r="AC180" s="352"/>
      <c r="AD180" s="352"/>
      <c r="AE180" s="352"/>
      <c r="AF180" s="352"/>
      <c r="AG180" s="88"/>
      <c r="AH180" s="89">
        <f t="shared" si="83"/>
        <v>0</v>
      </c>
      <c r="AI180" s="89">
        <f t="shared" si="78"/>
        <v>0</v>
      </c>
      <c r="AJ180" s="353"/>
      <c r="AK180" s="353"/>
      <c r="AL180" s="353"/>
      <c r="AM180" s="353"/>
      <c r="AN180" s="90"/>
      <c r="AO180" s="142">
        <f t="shared" si="84"/>
        <v>0</v>
      </c>
      <c r="AP180" s="142">
        <f t="shared" si="79"/>
        <v>0</v>
      </c>
      <c r="AQ180" s="91">
        <f t="shared" si="74"/>
        <v>0</v>
      </c>
      <c r="AR180" s="147">
        <f t="shared" si="80"/>
        <v>0</v>
      </c>
      <c r="AS180" s="147">
        <f t="shared" si="81"/>
        <v>0</v>
      </c>
    </row>
    <row r="181" spans="1:45" ht="26" customHeight="1">
      <c r="A181" s="21" t="s">
        <v>223</v>
      </c>
      <c r="B181" s="22" t="s">
        <v>224</v>
      </c>
      <c r="C181" s="23">
        <v>1</v>
      </c>
      <c r="D181" s="23" t="s">
        <v>373</v>
      </c>
      <c r="E181" s="24">
        <v>129.94999999999999</v>
      </c>
      <c r="F181" s="24">
        <v>64.98</v>
      </c>
      <c r="G181" s="24">
        <v>61.73</v>
      </c>
      <c r="H181" s="24">
        <v>58.48</v>
      </c>
      <c r="I181" s="50">
        <f t="shared" ref="I181:I192" si="85">F181</f>
        <v>64.98</v>
      </c>
      <c r="J181" s="50">
        <f t="shared" ref="J181:J192" si="86">G181</f>
        <v>61.73</v>
      </c>
      <c r="K181" s="50">
        <f t="shared" ref="K181:K192" si="87">H181</f>
        <v>58.48</v>
      </c>
      <c r="L181" s="50">
        <f t="shared" si="57"/>
        <v>64.98</v>
      </c>
      <c r="M181" s="412"/>
      <c r="N181" s="52">
        <f t="shared" si="72"/>
        <v>0</v>
      </c>
      <c r="O181" s="352"/>
      <c r="P181" s="352"/>
      <c r="Q181" s="352"/>
      <c r="R181" s="352"/>
      <c r="S181" s="88"/>
      <c r="T181" s="89">
        <f t="shared" si="75"/>
        <v>0</v>
      </c>
      <c r="U181" s="89">
        <f t="shared" si="76"/>
        <v>0</v>
      </c>
      <c r="V181" s="353"/>
      <c r="W181" s="353"/>
      <c r="X181" s="353"/>
      <c r="Y181" s="353"/>
      <c r="Z181" s="88"/>
      <c r="AA181" s="89">
        <f t="shared" si="82"/>
        <v>0</v>
      </c>
      <c r="AB181" s="89">
        <f t="shared" si="77"/>
        <v>0</v>
      </c>
      <c r="AC181" s="352"/>
      <c r="AD181" s="352"/>
      <c r="AE181" s="352"/>
      <c r="AF181" s="352"/>
      <c r="AG181" s="88"/>
      <c r="AH181" s="89">
        <f t="shared" si="83"/>
        <v>0</v>
      </c>
      <c r="AI181" s="89">
        <f t="shared" si="78"/>
        <v>0</v>
      </c>
      <c r="AJ181" s="353"/>
      <c r="AK181" s="353"/>
      <c r="AL181" s="353"/>
      <c r="AM181" s="353"/>
      <c r="AN181" s="90"/>
      <c r="AO181" s="142">
        <f t="shared" si="84"/>
        <v>0</v>
      </c>
      <c r="AP181" s="142">
        <f t="shared" si="79"/>
        <v>0</v>
      </c>
      <c r="AQ181" s="91">
        <f t="shared" si="74"/>
        <v>0</v>
      </c>
      <c r="AR181" s="147">
        <f t="shared" si="80"/>
        <v>0</v>
      </c>
      <c r="AS181" s="147">
        <f t="shared" si="81"/>
        <v>0</v>
      </c>
    </row>
    <row r="182" spans="1:45" ht="26" customHeight="1">
      <c r="A182" s="17" t="s">
        <v>225</v>
      </c>
      <c r="B182" s="18" t="s">
        <v>226</v>
      </c>
      <c r="C182" s="19">
        <v>1</v>
      </c>
      <c r="D182" s="19" t="s">
        <v>373</v>
      </c>
      <c r="E182" s="20">
        <v>309.95</v>
      </c>
      <c r="F182" s="20">
        <v>154.97999999999999</v>
      </c>
      <c r="G182" s="20">
        <v>147.22999999999999</v>
      </c>
      <c r="H182" s="20">
        <v>139.47999999999999</v>
      </c>
      <c r="I182" s="50">
        <f t="shared" si="85"/>
        <v>154.97999999999999</v>
      </c>
      <c r="J182" s="50">
        <f t="shared" si="86"/>
        <v>147.22999999999999</v>
      </c>
      <c r="K182" s="50">
        <f t="shared" si="87"/>
        <v>139.47999999999999</v>
      </c>
      <c r="L182" s="50">
        <f t="shared" si="57"/>
        <v>154.97999999999999</v>
      </c>
      <c r="M182" s="412"/>
      <c r="N182" s="52">
        <f t="shared" si="72"/>
        <v>0</v>
      </c>
      <c r="O182" s="352"/>
      <c r="P182" s="352"/>
      <c r="Q182" s="352"/>
      <c r="R182" s="352"/>
      <c r="S182" s="88"/>
      <c r="T182" s="89">
        <f t="shared" si="75"/>
        <v>0</v>
      </c>
      <c r="U182" s="89">
        <f t="shared" si="76"/>
        <v>0</v>
      </c>
      <c r="V182" s="353"/>
      <c r="W182" s="353"/>
      <c r="X182" s="353"/>
      <c r="Y182" s="353"/>
      <c r="Z182" s="88"/>
      <c r="AA182" s="89">
        <f t="shared" si="82"/>
        <v>0</v>
      </c>
      <c r="AB182" s="89">
        <f t="shared" si="77"/>
        <v>0</v>
      </c>
      <c r="AC182" s="352"/>
      <c r="AD182" s="352"/>
      <c r="AE182" s="352"/>
      <c r="AF182" s="352"/>
      <c r="AG182" s="88"/>
      <c r="AH182" s="89">
        <f t="shared" si="83"/>
        <v>0</v>
      </c>
      <c r="AI182" s="89">
        <f t="shared" si="78"/>
        <v>0</v>
      </c>
      <c r="AJ182" s="353"/>
      <c r="AK182" s="353"/>
      <c r="AL182" s="353"/>
      <c r="AM182" s="353"/>
      <c r="AN182" s="90"/>
      <c r="AO182" s="142">
        <f t="shared" si="84"/>
        <v>0</v>
      </c>
      <c r="AP182" s="142">
        <f t="shared" si="79"/>
        <v>0</v>
      </c>
      <c r="AQ182" s="91">
        <f t="shared" si="74"/>
        <v>0</v>
      </c>
      <c r="AR182" s="147">
        <f t="shared" si="80"/>
        <v>0</v>
      </c>
      <c r="AS182" s="147">
        <f t="shared" si="81"/>
        <v>0</v>
      </c>
    </row>
    <row r="183" spans="1:45" ht="26" customHeight="1">
      <c r="A183" s="21" t="s">
        <v>227</v>
      </c>
      <c r="B183" s="22" t="s">
        <v>111</v>
      </c>
      <c r="C183" s="23">
        <v>1</v>
      </c>
      <c r="D183" s="23" t="s">
        <v>373</v>
      </c>
      <c r="E183" s="24">
        <v>279.95</v>
      </c>
      <c r="F183" s="24">
        <v>139.97999999999999</v>
      </c>
      <c r="G183" s="24">
        <f>F183*0.95</f>
        <v>132.98099999999999</v>
      </c>
      <c r="H183" s="24">
        <f>F183*0.9</f>
        <v>125.982</v>
      </c>
      <c r="I183" s="50">
        <f t="shared" si="85"/>
        <v>139.97999999999999</v>
      </c>
      <c r="J183" s="50">
        <f t="shared" si="86"/>
        <v>132.98099999999999</v>
      </c>
      <c r="K183" s="50">
        <f t="shared" si="87"/>
        <v>125.982</v>
      </c>
      <c r="L183" s="50">
        <f t="shared" si="57"/>
        <v>139.97999999999999</v>
      </c>
      <c r="M183" s="412"/>
      <c r="N183" s="52">
        <f t="shared" si="72"/>
        <v>0</v>
      </c>
      <c r="O183" s="352"/>
      <c r="P183" s="352"/>
      <c r="Q183" s="352"/>
      <c r="R183" s="352"/>
      <c r="S183" s="88"/>
      <c r="T183" s="89">
        <f t="shared" si="75"/>
        <v>0</v>
      </c>
      <c r="U183" s="89">
        <f t="shared" si="76"/>
        <v>0</v>
      </c>
      <c r="V183" s="353"/>
      <c r="W183" s="353"/>
      <c r="X183" s="353"/>
      <c r="Y183" s="353"/>
      <c r="Z183" s="88"/>
      <c r="AA183" s="89">
        <f t="shared" si="82"/>
        <v>0</v>
      </c>
      <c r="AB183" s="89">
        <f t="shared" si="77"/>
        <v>0</v>
      </c>
      <c r="AC183" s="352"/>
      <c r="AD183" s="352"/>
      <c r="AE183" s="352"/>
      <c r="AF183" s="352"/>
      <c r="AG183" s="88"/>
      <c r="AH183" s="89">
        <f t="shared" si="83"/>
        <v>0</v>
      </c>
      <c r="AI183" s="89">
        <f t="shared" si="78"/>
        <v>0</v>
      </c>
      <c r="AJ183" s="353"/>
      <c r="AK183" s="353"/>
      <c r="AL183" s="353"/>
      <c r="AM183" s="353"/>
      <c r="AN183" s="90"/>
      <c r="AO183" s="142">
        <f t="shared" si="84"/>
        <v>0</v>
      </c>
      <c r="AP183" s="142">
        <f t="shared" si="79"/>
        <v>0</v>
      </c>
      <c r="AQ183" s="91">
        <f t="shared" si="74"/>
        <v>0</v>
      </c>
      <c r="AR183" s="147">
        <f t="shared" si="80"/>
        <v>0</v>
      </c>
      <c r="AS183" s="147">
        <f t="shared" si="81"/>
        <v>0</v>
      </c>
    </row>
    <row r="184" spans="1:45" ht="26" customHeight="1">
      <c r="A184" s="17" t="s">
        <v>112</v>
      </c>
      <c r="B184" s="18" t="s">
        <v>113</v>
      </c>
      <c r="C184" s="19">
        <v>1</v>
      </c>
      <c r="D184" s="19" t="s">
        <v>373</v>
      </c>
      <c r="E184" s="20">
        <v>213.95</v>
      </c>
      <c r="F184" s="20">
        <v>106.98</v>
      </c>
      <c r="G184" s="20">
        <v>101.63</v>
      </c>
      <c r="H184" s="20">
        <v>96.28</v>
      </c>
      <c r="I184" s="50">
        <f t="shared" si="85"/>
        <v>106.98</v>
      </c>
      <c r="J184" s="50">
        <f t="shared" si="86"/>
        <v>101.63</v>
      </c>
      <c r="K184" s="50">
        <f t="shared" si="87"/>
        <v>96.28</v>
      </c>
      <c r="L184" s="50">
        <f t="shared" si="57"/>
        <v>106.98</v>
      </c>
      <c r="M184" s="412"/>
      <c r="N184" s="52">
        <f t="shared" si="72"/>
        <v>0</v>
      </c>
      <c r="O184" s="352"/>
      <c r="P184" s="352"/>
      <c r="Q184" s="352"/>
      <c r="R184" s="352"/>
      <c r="S184" s="88"/>
      <c r="T184" s="89">
        <f t="shared" si="75"/>
        <v>0</v>
      </c>
      <c r="U184" s="89">
        <f t="shared" si="76"/>
        <v>0</v>
      </c>
      <c r="V184" s="353"/>
      <c r="W184" s="353"/>
      <c r="X184" s="353"/>
      <c r="Y184" s="353"/>
      <c r="Z184" s="88"/>
      <c r="AA184" s="89">
        <f t="shared" si="82"/>
        <v>0</v>
      </c>
      <c r="AB184" s="89">
        <f t="shared" si="77"/>
        <v>0</v>
      </c>
      <c r="AC184" s="352"/>
      <c r="AD184" s="352"/>
      <c r="AE184" s="352"/>
      <c r="AF184" s="352"/>
      <c r="AG184" s="88"/>
      <c r="AH184" s="89">
        <f t="shared" si="83"/>
        <v>0</v>
      </c>
      <c r="AI184" s="89">
        <f t="shared" si="78"/>
        <v>0</v>
      </c>
      <c r="AJ184" s="353"/>
      <c r="AK184" s="353"/>
      <c r="AL184" s="353"/>
      <c r="AM184" s="353"/>
      <c r="AN184" s="90"/>
      <c r="AO184" s="142">
        <f t="shared" si="84"/>
        <v>0</v>
      </c>
      <c r="AP184" s="142">
        <f t="shared" si="79"/>
        <v>0</v>
      </c>
      <c r="AQ184" s="91">
        <f t="shared" si="74"/>
        <v>0</v>
      </c>
      <c r="AR184" s="147">
        <f t="shared" si="80"/>
        <v>0</v>
      </c>
      <c r="AS184" s="147">
        <f t="shared" si="81"/>
        <v>0</v>
      </c>
    </row>
    <row r="185" spans="1:45" ht="26" customHeight="1">
      <c r="A185" s="21" t="s">
        <v>114</v>
      </c>
      <c r="B185" s="22" t="s">
        <v>115</v>
      </c>
      <c r="C185" s="23">
        <v>1</v>
      </c>
      <c r="D185" s="23" t="s">
        <v>373</v>
      </c>
      <c r="E185" s="24">
        <v>290.95</v>
      </c>
      <c r="F185" s="24">
        <v>145.47999999999999</v>
      </c>
      <c r="G185" s="24">
        <v>138.21</v>
      </c>
      <c r="H185" s="24">
        <v>130.93</v>
      </c>
      <c r="I185" s="50">
        <f t="shared" si="85"/>
        <v>145.47999999999999</v>
      </c>
      <c r="J185" s="50">
        <f t="shared" si="86"/>
        <v>138.21</v>
      </c>
      <c r="K185" s="50">
        <f t="shared" si="87"/>
        <v>130.93</v>
      </c>
      <c r="L185" s="50">
        <f t="shared" si="57"/>
        <v>145.47999999999999</v>
      </c>
      <c r="M185" s="412"/>
      <c r="N185" s="52">
        <f t="shared" si="72"/>
        <v>0</v>
      </c>
      <c r="O185" s="352"/>
      <c r="P185" s="352"/>
      <c r="Q185" s="352"/>
      <c r="R185" s="352"/>
      <c r="S185" s="88"/>
      <c r="T185" s="89">
        <f t="shared" si="75"/>
        <v>0</v>
      </c>
      <c r="U185" s="89">
        <f t="shared" si="76"/>
        <v>0</v>
      </c>
      <c r="V185" s="353"/>
      <c r="W185" s="353"/>
      <c r="X185" s="353"/>
      <c r="Y185" s="353"/>
      <c r="Z185" s="88"/>
      <c r="AA185" s="89">
        <f t="shared" si="82"/>
        <v>0</v>
      </c>
      <c r="AB185" s="89">
        <f t="shared" si="77"/>
        <v>0</v>
      </c>
      <c r="AC185" s="352"/>
      <c r="AD185" s="352"/>
      <c r="AE185" s="352"/>
      <c r="AF185" s="352"/>
      <c r="AG185" s="88"/>
      <c r="AH185" s="89">
        <f t="shared" si="83"/>
        <v>0</v>
      </c>
      <c r="AI185" s="89">
        <f t="shared" si="78"/>
        <v>0</v>
      </c>
      <c r="AJ185" s="353"/>
      <c r="AK185" s="353"/>
      <c r="AL185" s="353"/>
      <c r="AM185" s="353"/>
      <c r="AN185" s="90"/>
      <c r="AO185" s="142">
        <f t="shared" si="84"/>
        <v>0</v>
      </c>
      <c r="AP185" s="142">
        <f t="shared" si="79"/>
        <v>0</v>
      </c>
      <c r="AQ185" s="91">
        <f t="shared" si="74"/>
        <v>0</v>
      </c>
      <c r="AR185" s="147">
        <f t="shared" si="80"/>
        <v>0</v>
      </c>
      <c r="AS185" s="147">
        <f t="shared" si="81"/>
        <v>0</v>
      </c>
    </row>
    <row r="186" spans="1:45" ht="26" customHeight="1">
      <c r="A186" s="17" t="s">
        <v>116</v>
      </c>
      <c r="B186" s="18" t="s">
        <v>117</v>
      </c>
      <c r="C186" s="19">
        <v>1</v>
      </c>
      <c r="D186" s="19" t="s">
        <v>373</v>
      </c>
      <c r="E186" s="20">
        <v>65.95</v>
      </c>
      <c r="F186" s="20">
        <v>32.979999999999997</v>
      </c>
      <c r="G186" s="20">
        <v>31.33</v>
      </c>
      <c r="H186" s="20">
        <v>29.68</v>
      </c>
      <c r="I186" s="50">
        <f t="shared" si="85"/>
        <v>32.979999999999997</v>
      </c>
      <c r="J186" s="50">
        <f t="shared" si="86"/>
        <v>31.33</v>
      </c>
      <c r="K186" s="50">
        <f t="shared" si="87"/>
        <v>29.68</v>
      </c>
      <c r="L186" s="50">
        <f t="shared" si="57"/>
        <v>32.979999999999997</v>
      </c>
      <c r="M186" s="412"/>
      <c r="N186" s="52">
        <f t="shared" si="72"/>
        <v>0</v>
      </c>
      <c r="O186" s="352"/>
      <c r="P186" s="352"/>
      <c r="Q186" s="352"/>
      <c r="R186" s="352"/>
      <c r="S186" s="88"/>
      <c r="T186" s="89">
        <f t="shared" si="75"/>
        <v>0</v>
      </c>
      <c r="U186" s="89">
        <f t="shared" si="76"/>
        <v>0</v>
      </c>
      <c r="V186" s="353"/>
      <c r="W186" s="353"/>
      <c r="X186" s="353"/>
      <c r="Y186" s="353"/>
      <c r="Z186" s="88"/>
      <c r="AA186" s="89">
        <f t="shared" si="82"/>
        <v>0</v>
      </c>
      <c r="AB186" s="89">
        <f t="shared" si="77"/>
        <v>0</v>
      </c>
      <c r="AC186" s="352"/>
      <c r="AD186" s="352"/>
      <c r="AE186" s="352"/>
      <c r="AF186" s="352"/>
      <c r="AG186" s="88"/>
      <c r="AH186" s="89">
        <f t="shared" si="83"/>
        <v>0</v>
      </c>
      <c r="AI186" s="89">
        <f t="shared" si="78"/>
        <v>0</v>
      </c>
      <c r="AJ186" s="353"/>
      <c r="AK186" s="353"/>
      <c r="AL186" s="353"/>
      <c r="AM186" s="353"/>
      <c r="AN186" s="90"/>
      <c r="AO186" s="142">
        <f t="shared" si="84"/>
        <v>0</v>
      </c>
      <c r="AP186" s="142">
        <f t="shared" si="79"/>
        <v>0</v>
      </c>
      <c r="AQ186" s="91">
        <f t="shared" si="74"/>
        <v>0</v>
      </c>
      <c r="AR186" s="147">
        <f t="shared" si="80"/>
        <v>0</v>
      </c>
      <c r="AS186" s="147">
        <f t="shared" si="81"/>
        <v>0</v>
      </c>
    </row>
    <row r="187" spans="1:45" ht="26" customHeight="1">
      <c r="A187" s="12"/>
      <c r="B187" s="7" t="s">
        <v>624</v>
      </c>
      <c r="C187" s="13"/>
      <c r="D187" s="14"/>
      <c r="E187" s="15"/>
      <c r="F187" s="15"/>
      <c r="G187" s="15"/>
      <c r="H187" s="15"/>
      <c r="I187" s="49"/>
      <c r="J187" s="49"/>
      <c r="K187" s="49"/>
      <c r="L187" s="50">
        <f t="shared" si="57"/>
        <v>0</v>
      </c>
      <c r="M187" s="9"/>
      <c r="N187" s="9"/>
      <c r="O187" s="365"/>
      <c r="P187" s="365"/>
      <c r="Q187" s="365"/>
      <c r="R187" s="365"/>
      <c r="S187" s="240"/>
      <c r="T187" s="85"/>
      <c r="U187" s="85"/>
      <c r="V187" s="365"/>
      <c r="W187" s="365"/>
      <c r="X187" s="365"/>
      <c r="Y187" s="365"/>
      <c r="Z187" s="240"/>
      <c r="AA187" s="85"/>
      <c r="AB187" s="85"/>
      <c r="AC187" s="365"/>
      <c r="AD187" s="365"/>
      <c r="AE187" s="365"/>
      <c r="AF187" s="365"/>
      <c r="AG187" s="240"/>
      <c r="AH187" s="85"/>
      <c r="AI187" s="85"/>
      <c r="AJ187" s="365"/>
      <c r="AK187" s="365"/>
      <c r="AL187" s="365"/>
      <c r="AM187" s="365"/>
      <c r="AN187" s="240"/>
      <c r="AO187" s="85"/>
      <c r="AP187" s="85"/>
      <c r="AQ187" s="241"/>
      <c r="AR187" s="85"/>
      <c r="AS187" s="146"/>
    </row>
    <row r="188" spans="1:45" ht="26" customHeight="1">
      <c r="A188" s="25" t="s">
        <v>118</v>
      </c>
      <c r="B188" s="26" t="s">
        <v>444</v>
      </c>
      <c r="C188" s="27">
        <v>1</v>
      </c>
      <c r="D188" s="27" t="s">
        <v>119</v>
      </c>
      <c r="E188" s="28">
        <v>10</v>
      </c>
      <c r="F188" s="28">
        <v>5</v>
      </c>
      <c r="G188" s="28">
        <v>4.75</v>
      </c>
      <c r="H188" s="28">
        <v>4.5</v>
      </c>
      <c r="I188" s="50">
        <f t="shared" si="85"/>
        <v>5</v>
      </c>
      <c r="J188" s="50">
        <f t="shared" si="86"/>
        <v>4.75</v>
      </c>
      <c r="K188" s="50">
        <f t="shared" si="87"/>
        <v>4.5</v>
      </c>
      <c r="L188" s="50">
        <f t="shared" si="57"/>
        <v>5</v>
      </c>
      <c r="M188" s="55"/>
      <c r="N188" s="52">
        <f t="shared" ref="N188:N193" si="88">IF(M188="CARDED (+10¢)",0.1,0)</f>
        <v>0</v>
      </c>
      <c r="O188" s="352">
        <v>1</v>
      </c>
      <c r="P188" s="352"/>
      <c r="Q188" s="352"/>
      <c r="R188" s="352"/>
      <c r="S188" s="88">
        <f>IF(O188&gt;0,O188-1,0)</f>
        <v>0</v>
      </c>
      <c r="T188" s="89">
        <f>$F188*($S188)</f>
        <v>0</v>
      </c>
      <c r="U188" s="89">
        <f>$L188*($S188)</f>
        <v>0</v>
      </c>
      <c r="V188" s="353"/>
      <c r="W188" s="353"/>
      <c r="X188" s="353"/>
      <c r="Y188" s="353"/>
      <c r="Z188" s="88"/>
      <c r="AA188" s="89">
        <f t="shared" si="82"/>
        <v>0</v>
      </c>
      <c r="AB188" s="89">
        <f t="shared" si="77"/>
        <v>0</v>
      </c>
      <c r="AC188" s="352"/>
      <c r="AD188" s="352"/>
      <c r="AE188" s="352"/>
      <c r="AF188" s="352"/>
      <c r="AG188" s="88"/>
      <c r="AH188" s="89">
        <f t="shared" si="83"/>
        <v>0</v>
      </c>
      <c r="AI188" s="89">
        <f t="shared" si="78"/>
        <v>0</v>
      </c>
      <c r="AJ188" s="353"/>
      <c r="AK188" s="353"/>
      <c r="AL188" s="353"/>
      <c r="AM188" s="353"/>
      <c r="AN188" s="90"/>
      <c r="AO188" s="142">
        <f t="shared" si="84"/>
        <v>0</v>
      </c>
      <c r="AP188" s="142">
        <f t="shared" si="79"/>
        <v>0</v>
      </c>
      <c r="AQ188" s="91">
        <f>AS188</f>
        <v>0</v>
      </c>
      <c r="AR188" s="147">
        <f t="shared" si="80"/>
        <v>0</v>
      </c>
      <c r="AS188" s="147">
        <f t="shared" si="81"/>
        <v>0</v>
      </c>
    </row>
    <row r="189" spans="1:45" ht="26" customHeight="1">
      <c r="A189" s="21" t="s">
        <v>120</v>
      </c>
      <c r="B189" s="22" t="s">
        <v>136</v>
      </c>
      <c r="C189" s="23">
        <v>1</v>
      </c>
      <c r="D189" s="23" t="s">
        <v>119</v>
      </c>
      <c r="E189" s="24">
        <v>10</v>
      </c>
      <c r="F189" s="24">
        <v>5</v>
      </c>
      <c r="G189" s="24">
        <v>4.75</v>
      </c>
      <c r="H189" s="24">
        <v>4.5</v>
      </c>
      <c r="I189" s="50">
        <f t="shared" si="85"/>
        <v>5</v>
      </c>
      <c r="J189" s="50">
        <f t="shared" si="86"/>
        <v>4.75</v>
      </c>
      <c r="K189" s="50">
        <f t="shared" si="87"/>
        <v>4.5</v>
      </c>
      <c r="L189" s="50">
        <f t="shared" si="57"/>
        <v>5</v>
      </c>
      <c r="M189" s="55"/>
      <c r="N189" s="52">
        <f t="shared" si="88"/>
        <v>0</v>
      </c>
      <c r="O189" s="352">
        <v>1</v>
      </c>
      <c r="P189" s="352"/>
      <c r="Q189" s="352"/>
      <c r="R189" s="352"/>
      <c r="S189" s="88">
        <f t="shared" ref="S189:S193" si="89">IF(O189&gt;0,O189-1,0)</f>
        <v>0</v>
      </c>
      <c r="T189" s="89">
        <f t="shared" ref="T189:T193" si="90">$F189*($S189)</f>
        <v>0</v>
      </c>
      <c r="U189" s="89">
        <f t="shared" ref="U189:U193" si="91">$L189*($S189)</f>
        <v>0</v>
      </c>
      <c r="V189" s="353"/>
      <c r="W189" s="353"/>
      <c r="X189" s="353"/>
      <c r="Y189" s="353"/>
      <c r="Z189" s="88"/>
      <c r="AA189" s="89">
        <f t="shared" si="82"/>
        <v>0</v>
      </c>
      <c r="AB189" s="89">
        <f t="shared" si="77"/>
        <v>0</v>
      </c>
      <c r="AC189" s="352"/>
      <c r="AD189" s="352"/>
      <c r="AE189" s="352"/>
      <c r="AF189" s="352"/>
      <c r="AG189" s="88"/>
      <c r="AH189" s="89">
        <f t="shared" si="83"/>
        <v>0</v>
      </c>
      <c r="AI189" s="89">
        <f t="shared" si="78"/>
        <v>0</v>
      </c>
      <c r="AJ189" s="353"/>
      <c r="AK189" s="353"/>
      <c r="AL189" s="353"/>
      <c r="AM189" s="353"/>
      <c r="AN189" s="90"/>
      <c r="AO189" s="142">
        <f t="shared" si="84"/>
        <v>0</v>
      </c>
      <c r="AP189" s="142">
        <f t="shared" si="79"/>
        <v>0</v>
      </c>
      <c r="AQ189" s="91">
        <f t="shared" ref="AQ189:AQ192" si="92">AS189</f>
        <v>0</v>
      </c>
      <c r="AR189" s="147">
        <f t="shared" si="80"/>
        <v>0</v>
      </c>
      <c r="AS189" s="147">
        <f t="shared" si="81"/>
        <v>0</v>
      </c>
    </row>
    <row r="190" spans="1:45" ht="26" customHeight="1">
      <c r="A190" s="25" t="s">
        <v>121</v>
      </c>
      <c r="B190" s="26" t="s">
        <v>137</v>
      </c>
      <c r="C190" s="27">
        <v>1</v>
      </c>
      <c r="D190" s="27" t="s">
        <v>119</v>
      </c>
      <c r="E190" s="28">
        <v>10</v>
      </c>
      <c r="F190" s="28">
        <v>5</v>
      </c>
      <c r="G190" s="28">
        <v>4.75</v>
      </c>
      <c r="H190" s="28">
        <v>4.5</v>
      </c>
      <c r="I190" s="50">
        <f t="shared" si="85"/>
        <v>5</v>
      </c>
      <c r="J190" s="50">
        <f t="shared" si="86"/>
        <v>4.75</v>
      </c>
      <c r="K190" s="50">
        <f t="shared" si="87"/>
        <v>4.5</v>
      </c>
      <c r="L190" s="50">
        <f t="shared" si="57"/>
        <v>5</v>
      </c>
      <c r="M190" s="55"/>
      <c r="N190" s="52">
        <f t="shared" si="88"/>
        <v>0</v>
      </c>
      <c r="O190" s="352">
        <v>1</v>
      </c>
      <c r="P190" s="352"/>
      <c r="Q190" s="352"/>
      <c r="R190" s="352"/>
      <c r="S190" s="88">
        <f t="shared" si="89"/>
        <v>0</v>
      </c>
      <c r="T190" s="89">
        <f t="shared" si="90"/>
        <v>0</v>
      </c>
      <c r="U190" s="89">
        <f t="shared" si="91"/>
        <v>0</v>
      </c>
      <c r="V190" s="353"/>
      <c r="W190" s="353"/>
      <c r="X190" s="353"/>
      <c r="Y190" s="353"/>
      <c r="Z190" s="88"/>
      <c r="AA190" s="89">
        <f t="shared" si="82"/>
        <v>0</v>
      </c>
      <c r="AB190" s="89">
        <f t="shared" si="77"/>
        <v>0</v>
      </c>
      <c r="AC190" s="352"/>
      <c r="AD190" s="352"/>
      <c r="AE190" s="352"/>
      <c r="AF190" s="352"/>
      <c r="AG190" s="88"/>
      <c r="AH190" s="89">
        <f t="shared" si="83"/>
        <v>0</v>
      </c>
      <c r="AI190" s="89">
        <f t="shared" si="78"/>
        <v>0</v>
      </c>
      <c r="AJ190" s="353"/>
      <c r="AK190" s="353"/>
      <c r="AL190" s="353"/>
      <c r="AM190" s="353"/>
      <c r="AN190" s="90"/>
      <c r="AO190" s="142">
        <f t="shared" si="84"/>
        <v>0</v>
      </c>
      <c r="AP190" s="142">
        <f t="shared" si="79"/>
        <v>0</v>
      </c>
      <c r="AQ190" s="91">
        <f t="shared" si="92"/>
        <v>0</v>
      </c>
      <c r="AR190" s="147">
        <f t="shared" si="80"/>
        <v>0</v>
      </c>
      <c r="AS190" s="147">
        <f t="shared" si="81"/>
        <v>0</v>
      </c>
    </row>
    <row r="191" spans="1:45" ht="26" customHeight="1">
      <c r="A191" s="21" t="s">
        <v>122</v>
      </c>
      <c r="B191" s="22" t="s">
        <v>138</v>
      </c>
      <c r="C191" s="23">
        <v>1</v>
      </c>
      <c r="D191" s="23" t="s">
        <v>123</v>
      </c>
      <c r="E191" s="24" t="s">
        <v>124</v>
      </c>
      <c r="F191" s="24">
        <v>15</v>
      </c>
      <c r="G191" s="24">
        <v>14.25</v>
      </c>
      <c r="H191" s="24">
        <v>13.5</v>
      </c>
      <c r="I191" s="50">
        <f t="shared" si="85"/>
        <v>15</v>
      </c>
      <c r="J191" s="50">
        <f t="shared" si="86"/>
        <v>14.25</v>
      </c>
      <c r="K191" s="50">
        <f t="shared" si="87"/>
        <v>13.5</v>
      </c>
      <c r="L191" s="50">
        <f t="shared" si="57"/>
        <v>15</v>
      </c>
      <c r="M191" s="55"/>
      <c r="N191" s="52">
        <f t="shared" si="88"/>
        <v>0</v>
      </c>
      <c r="O191" s="352"/>
      <c r="P191" s="352"/>
      <c r="Q191" s="352"/>
      <c r="R191" s="352"/>
      <c r="S191" s="88">
        <f t="shared" si="89"/>
        <v>0</v>
      </c>
      <c r="T191" s="89">
        <f t="shared" si="90"/>
        <v>0</v>
      </c>
      <c r="U191" s="89">
        <f t="shared" si="91"/>
        <v>0</v>
      </c>
      <c r="V191" s="353"/>
      <c r="W191" s="353"/>
      <c r="X191" s="353"/>
      <c r="Y191" s="353"/>
      <c r="Z191" s="88"/>
      <c r="AA191" s="89">
        <f t="shared" si="82"/>
        <v>0</v>
      </c>
      <c r="AB191" s="89">
        <f t="shared" si="77"/>
        <v>0</v>
      </c>
      <c r="AC191" s="352"/>
      <c r="AD191" s="352"/>
      <c r="AE191" s="352"/>
      <c r="AF191" s="352"/>
      <c r="AG191" s="88"/>
      <c r="AH191" s="89">
        <f t="shared" si="83"/>
        <v>0</v>
      </c>
      <c r="AI191" s="89">
        <f t="shared" si="78"/>
        <v>0</v>
      </c>
      <c r="AJ191" s="353"/>
      <c r="AK191" s="353"/>
      <c r="AL191" s="353"/>
      <c r="AM191" s="353"/>
      <c r="AN191" s="90"/>
      <c r="AO191" s="142">
        <f t="shared" si="84"/>
        <v>0</v>
      </c>
      <c r="AP191" s="142">
        <f t="shared" si="79"/>
        <v>0</v>
      </c>
      <c r="AQ191" s="91">
        <f t="shared" si="92"/>
        <v>0</v>
      </c>
      <c r="AR191" s="147">
        <f t="shared" si="80"/>
        <v>0</v>
      </c>
      <c r="AS191" s="147">
        <f t="shared" si="81"/>
        <v>0</v>
      </c>
    </row>
    <row r="192" spans="1:45" ht="26" customHeight="1">
      <c r="A192" s="25" t="s">
        <v>125</v>
      </c>
      <c r="B192" s="26" t="s">
        <v>139</v>
      </c>
      <c r="C192" s="27">
        <v>1</v>
      </c>
      <c r="D192" s="27" t="s">
        <v>126</v>
      </c>
      <c r="E192" s="28">
        <v>20</v>
      </c>
      <c r="F192" s="28">
        <v>10</v>
      </c>
      <c r="G192" s="28">
        <v>9.5</v>
      </c>
      <c r="H192" s="28">
        <v>9</v>
      </c>
      <c r="I192" s="50">
        <f t="shared" si="85"/>
        <v>10</v>
      </c>
      <c r="J192" s="50">
        <f t="shared" si="86"/>
        <v>9.5</v>
      </c>
      <c r="K192" s="50">
        <f t="shared" si="87"/>
        <v>9</v>
      </c>
      <c r="L192" s="50">
        <f t="shared" si="57"/>
        <v>10</v>
      </c>
      <c r="M192" s="55"/>
      <c r="N192" s="52">
        <f t="shared" si="88"/>
        <v>0</v>
      </c>
      <c r="O192" s="352">
        <v>1</v>
      </c>
      <c r="P192" s="352"/>
      <c r="Q192" s="352"/>
      <c r="R192" s="352"/>
      <c r="S192" s="88">
        <f t="shared" si="89"/>
        <v>0</v>
      </c>
      <c r="T192" s="89">
        <f t="shared" si="90"/>
        <v>0</v>
      </c>
      <c r="U192" s="89">
        <f t="shared" si="91"/>
        <v>0</v>
      </c>
      <c r="V192" s="353"/>
      <c r="W192" s="353"/>
      <c r="X192" s="353"/>
      <c r="Y192" s="353"/>
      <c r="Z192" s="88"/>
      <c r="AA192" s="89">
        <f t="shared" si="82"/>
        <v>0</v>
      </c>
      <c r="AB192" s="89">
        <f t="shared" si="77"/>
        <v>0</v>
      </c>
      <c r="AC192" s="352"/>
      <c r="AD192" s="352"/>
      <c r="AE192" s="352"/>
      <c r="AF192" s="352"/>
      <c r="AG192" s="88"/>
      <c r="AH192" s="89">
        <f t="shared" si="83"/>
        <v>0</v>
      </c>
      <c r="AI192" s="89">
        <f t="shared" si="78"/>
        <v>0</v>
      </c>
      <c r="AJ192" s="353"/>
      <c r="AK192" s="353"/>
      <c r="AL192" s="353"/>
      <c r="AM192" s="353"/>
      <c r="AN192" s="90"/>
      <c r="AO192" s="142">
        <f t="shared" si="84"/>
        <v>0</v>
      </c>
      <c r="AP192" s="142">
        <f t="shared" si="79"/>
        <v>0</v>
      </c>
      <c r="AQ192" s="91">
        <f t="shared" si="92"/>
        <v>0</v>
      </c>
      <c r="AR192" s="147">
        <f t="shared" si="80"/>
        <v>0</v>
      </c>
      <c r="AS192" s="147">
        <f t="shared" si="81"/>
        <v>0</v>
      </c>
    </row>
    <row r="193" spans="1:45" ht="26" customHeight="1">
      <c r="A193" s="34" t="s">
        <v>284</v>
      </c>
      <c r="B193" s="22" t="s">
        <v>140</v>
      </c>
      <c r="C193" s="39"/>
      <c r="D193" s="39" t="s">
        <v>285</v>
      </c>
      <c r="E193" s="40" t="s">
        <v>286</v>
      </c>
      <c r="F193" s="40">
        <v>0</v>
      </c>
      <c r="G193" s="40">
        <v>0</v>
      </c>
      <c r="H193" s="40">
        <v>0</v>
      </c>
      <c r="I193" s="50">
        <f>F193</f>
        <v>0</v>
      </c>
      <c r="J193" s="50">
        <f>G193</f>
        <v>0</v>
      </c>
      <c r="K193" s="50">
        <f>H193</f>
        <v>0</v>
      </c>
      <c r="L193" s="50">
        <f t="shared" si="57"/>
        <v>0</v>
      </c>
      <c r="M193" s="56"/>
      <c r="N193" s="52">
        <f t="shared" si="88"/>
        <v>0</v>
      </c>
      <c r="O193" s="352">
        <v>1</v>
      </c>
      <c r="P193" s="352"/>
      <c r="Q193" s="352"/>
      <c r="R193" s="352"/>
      <c r="S193" s="88">
        <f t="shared" si="89"/>
        <v>0</v>
      </c>
      <c r="T193" s="89">
        <f t="shared" si="90"/>
        <v>0</v>
      </c>
      <c r="U193" s="89">
        <f t="shared" si="91"/>
        <v>0</v>
      </c>
      <c r="V193" s="353"/>
      <c r="W193" s="353"/>
      <c r="X193" s="353"/>
      <c r="Y193" s="353"/>
      <c r="Z193" s="88">
        <f>SUM(V193:Y193)</f>
        <v>0</v>
      </c>
      <c r="AA193" s="89">
        <f>Z193*($F193+$N193)</f>
        <v>0</v>
      </c>
      <c r="AB193" s="89">
        <f>Z193*($L193+$N193)</f>
        <v>0</v>
      </c>
      <c r="AC193" s="352"/>
      <c r="AD193" s="352"/>
      <c r="AE193" s="352"/>
      <c r="AF193" s="352"/>
      <c r="AG193" s="88">
        <f>SUM(AC193:AF193)</f>
        <v>0</v>
      </c>
      <c r="AH193" s="89">
        <f>AG193*($F193+$N193)</f>
        <v>0</v>
      </c>
      <c r="AI193" s="89">
        <f>AG193*($L193+$N193)</f>
        <v>0</v>
      </c>
      <c r="AJ193" s="353"/>
      <c r="AK193" s="353"/>
      <c r="AL193" s="353"/>
      <c r="AM193" s="353"/>
      <c r="AN193" s="90">
        <f>SUM(AJ193:AM193)</f>
        <v>0</v>
      </c>
      <c r="AO193" s="142">
        <f>AN193*($F193+$N193)</f>
        <v>0</v>
      </c>
      <c r="AP193" s="142">
        <f>AN193*($L193+$N193)</f>
        <v>0</v>
      </c>
      <c r="AQ193" s="91">
        <f>AS193</f>
        <v>0</v>
      </c>
      <c r="AR193" s="147">
        <f>SUM(T193+AA193+AH193+AO193)</f>
        <v>0</v>
      </c>
      <c r="AS193" s="147">
        <f>SUM(U193+AB193+AI193+AP193)</f>
        <v>0</v>
      </c>
    </row>
    <row r="194" spans="1:45" s="72" customFormat="1" ht="26" customHeight="1">
      <c r="A194" s="41"/>
      <c r="B194" s="41"/>
      <c r="C194" s="42"/>
      <c r="D194" s="42"/>
      <c r="E194" s="43"/>
      <c r="F194" s="43"/>
      <c r="G194" s="43"/>
      <c r="H194" s="43"/>
      <c r="I194" s="92"/>
      <c r="J194" s="92"/>
      <c r="K194" s="92"/>
      <c r="L194" s="93"/>
      <c r="M194" s="94"/>
      <c r="N194" s="94"/>
      <c r="O194" s="395"/>
      <c r="P194" s="395"/>
      <c r="Q194" s="395"/>
      <c r="R194" s="395"/>
      <c r="S194" s="95"/>
      <c r="T194" s="96"/>
      <c r="U194" s="96"/>
      <c r="V194" s="395"/>
      <c r="W194" s="395"/>
      <c r="X194" s="395"/>
      <c r="Y194" s="395"/>
      <c r="Z194" s="95"/>
      <c r="AA194" s="96"/>
      <c r="AB194" s="96"/>
      <c r="AC194" s="395"/>
      <c r="AD194" s="395"/>
      <c r="AE194" s="395"/>
      <c r="AF194" s="395"/>
      <c r="AG194" s="95"/>
      <c r="AH194" s="96"/>
      <c r="AI194" s="96"/>
      <c r="AJ194" s="395"/>
      <c r="AK194" s="395"/>
      <c r="AL194" s="395"/>
      <c r="AM194" s="395"/>
      <c r="AN194" s="92"/>
      <c r="AO194" s="96"/>
      <c r="AP194" s="96"/>
      <c r="AQ194" s="96"/>
      <c r="AR194" s="99"/>
      <c r="AS194" s="99"/>
    </row>
    <row r="195" spans="1:45" s="72" customFormat="1" ht="26" customHeight="1">
      <c r="A195" s="44"/>
      <c r="B195" s="44"/>
      <c r="C195" s="45"/>
      <c r="D195" s="45"/>
      <c r="E195" s="46"/>
      <c r="F195" s="46"/>
      <c r="G195" s="46"/>
      <c r="H195" s="46"/>
      <c r="L195" s="97"/>
      <c r="M195" s="98"/>
      <c r="N195" s="98"/>
      <c r="O195" s="99"/>
      <c r="P195" s="99"/>
      <c r="Q195" s="99"/>
      <c r="R195" s="99"/>
      <c r="S195" s="99"/>
      <c r="T195" s="100"/>
      <c r="U195" s="100"/>
      <c r="V195" s="99"/>
      <c r="W195" s="99"/>
      <c r="X195" s="99"/>
      <c r="Y195" s="99"/>
      <c r="Z195" s="99"/>
      <c r="AA195" s="100"/>
      <c r="AB195" s="100"/>
      <c r="AC195" s="99"/>
      <c r="AD195" s="99"/>
      <c r="AE195" s="99"/>
      <c r="AF195" s="99"/>
      <c r="AG195" s="99"/>
      <c r="AH195" s="100"/>
      <c r="AI195" s="100"/>
      <c r="AJ195" s="99"/>
      <c r="AK195" s="99"/>
      <c r="AL195" s="99"/>
      <c r="AM195" s="99"/>
      <c r="AO195" s="100"/>
      <c r="AP195" s="100"/>
      <c r="AQ195" s="100"/>
      <c r="AR195" s="99"/>
      <c r="AS195" s="99"/>
    </row>
    <row r="196" spans="1:45" s="72" customFormat="1" ht="26" customHeight="1">
      <c r="A196" s="44"/>
      <c r="B196" s="44"/>
      <c r="C196" s="45"/>
      <c r="D196" s="45"/>
      <c r="E196" s="46"/>
      <c r="F196" s="46"/>
      <c r="G196" s="46"/>
      <c r="H196" s="46"/>
      <c r="L196" s="97"/>
      <c r="M196" s="98"/>
      <c r="N196" s="98"/>
      <c r="O196" s="99"/>
      <c r="P196" s="99"/>
      <c r="Q196" s="99"/>
      <c r="R196" s="99"/>
      <c r="S196" s="99"/>
      <c r="T196" s="100"/>
      <c r="U196" s="100"/>
      <c r="V196" s="99"/>
      <c r="W196" s="99"/>
      <c r="X196" s="99"/>
      <c r="Y196" s="99"/>
      <c r="Z196" s="99"/>
      <c r="AA196" s="100"/>
      <c r="AB196" s="100"/>
      <c r="AC196" s="99"/>
      <c r="AD196" s="99"/>
      <c r="AE196" s="99"/>
      <c r="AF196" s="99"/>
      <c r="AG196" s="99"/>
      <c r="AH196" s="100"/>
      <c r="AI196" s="100"/>
      <c r="AJ196" s="99"/>
      <c r="AK196" s="99"/>
      <c r="AL196" s="99"/>
      <c r="AM196" s="99"/>
      <c r="AO196" s="100"/>
      <c r="AP196" s="100"/>
      <c r="AQ196" s="100"/>
      <c r="AR196" s="99"/>
      <c r="AS196" s="99"/>
    </row>
    <row r="197" spans="1:45" s="72" customFormat="1" ht="26" customHeight="1">
      <c r="A197" s="44"/>
      <c r="B197" s="44"/>
      <c r="C197" s="45"/>
      <c r="D197" s="45"/>
      <c r="E197" s="46"/>
      <c r="F197" s="46"/>
      <c r="G197" s="46"/>
      <c r="H197" s="46"/>
      <c r="L197" s="97"/>
      <c r="M197" s="98"/>
      <c r="N197" s="98"/>
      <c r="O197" s="99"/>
      <c r="P197" s="99"/>
      <c r="Q197" s="99"/>
      <c r="R197" s="99"/>
      <c r="S197" s="99"/>
      <c r="T197" s="100"/>
      <c r="U197" s="100"/>
      <c r="V197" s="99"/>
      <c r="W197" s="99"/>
      <c r="X197" s="99"/>
      <c r="Y197" s="99"/>
      <c r="Z197" s="99"/>
      <c r="AA197" s="100"/>
      <c r="AB197" s="100"/>
      <c r="AC197" s="99"/>
      <c r="AD197" s="99"/>
      <c r="AE197" s="99"/>
      <c r="AF197" s="99"/>
      <c r="AG197" s="99"/>
      <c r="AH197" s="100"/>
      <c r="AI197" s="100"/>
      <c r="AJ197" s="99"/>
      <c r="AK197" s="99"/>
      <c r="AL197" s="99"/>
      <c r="AM197" s="99"/>
      <c r="AO197" s="100"/>
      <c r="AP197" s="100"/>
      <c r="AQ197" s="100"/>
      <c r="AR197" s="99"/>
      <c r="AS197" s="99"/>
    </row>
    <row r="198" spans="1:45" s="72" customFormat="1" ht="26" customHeight="1">
      <c r="A198" s="44"/>
      <c r="B198" s="44"/>
      <c r="C198" s="45"/>
      <c r="D198" s="45"/>
      <c r="E198" s="46"/>
      <c r="F198" s="46"/>
      <c r="G198" s="46"/>
      <c r="H198" s="46"/>
      <c r="L198" s="97"/>
      <c r="M198" s="98"/>
      <c r="N198" s="98"/>
      <c r="O198" s="99"/>
      <c r="P198" s="99"/>
      <c r="Q198" s="99"/>
      <c r="R198" s="99"/>
      <c r="S198" s="99"/>
      <c r="T198" s="100"/>
      <c r="U198" s="100"/>
      <c r="V198" s="99"/>
      <c r="W198" s="99"/>
      <c r="X198" s="99"/>
      <c r="Y198" s="99"/>
      <c r="Z198" s="99"/>
      <c r="AA198" s="100"/>
      <c r="AB198" s="100"/>
      <c r="AC198" s="99"/>
      <c r="AD198" s="99"/>
      <c r="AE198" s="99"/>
      <c r="AF198" s="99"/>
      <c r="AG198" s="99"/>
      <c r="AH198" s="100"/>
      <c r="AI198" s="100"/>
      <c r="AJ198" s="99"/>
      <c r="AK198" s="99"/>
      <c r="AL198" s="99"/>
      <c r="AM198" s="99"/>
      <c r="AO198" s="100"/>
      <c r="AP198" s="100"/>
      <c r="AQ198" s="100"/>
      <c r="AR198" s="99"/>
      <c r="AS198" s="99"/>
    </row>
    <row r="199" spans="1:45" s="72" customFormat="1" ht="26" customHeight="1">
      <c r="A199" s="136"/>
      <c r="B199" s="137" t="s">
        <v>431</v>
      </c>
      <c r="C199" s="138"/>
      <c r="D199" s="138"/>
      <c r="E199" s="139"/>
      <c r="F199" s="139"/>
      <c r="G199" s="139"/>
      <c r="H199" s="139"/>
      <c r="I199" s="101"/>
      <c r="J199" s="101"/>
      <c r="K199" s="101"/>
      <c r="L199" s="102"/>
      <c r="M199" s="103"/>
      <c r="N199" s="103"/>
      <c r="O199" s="396"/>
      <c r="P199" s="396"/>
      <c r="Q199" s="396"/>
      <c r="R199" s="396"/>
      <c r="S199" s="104"/>
      <c r="T199" s="105"/>
      <c r="U199" s="105"/>
      <c r="V199" s="396"/>
      <c r="W199" s="396"/>
      <c r="X199" s="396"/>
      <c r="Y199" s="396"/>
      <c r="Z199" s="104"/>
      <c r="AA199" s="105"/>
      <c r="AB199" s="105"/>
      <c r="AC199" s="396"/>
      <c r="AD199" s="396"/>
      <c r="AE199" s="396"/>
      <c r="AF199" s="396"/>
      <c r="AG199" s="104"/>
      <c r="AH199" s="105"/>
      <c r="AI199" s="105"/>
      <c r="AJ199" s="396"/>
      <c r="AK199" s="396"/>
      <c r="AL199" s="396"/>
      <c r="AM199" s="396"/>
      <c r="AN199" s="101"/>
      <c r="AO199" s="105"/>
      <c r="AP199" s="105"/>
      <c r="AQ199" s="105"/>
      <c r="AR199" s="99"/>
      <c r="AS199" s="99"/>
    </row>
    <row r="200" spans="1:45" ht="26" customHeight="1">
      <c r="A200" s="401" t="s">
        <v>504</v>
      </c>
      <c r="B200" s="403" t="s">
        <v>505</v>
      </c>
      <c r="C200" s="403" t="s">
        <v>68</v>
      </c>
      <c r="D200" s="403" t="s">
        <v>507</v>
      </c>
      <c r="E200" s="405" t="s">
        <v>508</v>
      </c>
      <c r="F200" s="405" t="s">
        <v>509</v>
      </c>
      <c r="G200" s="405" t="s">
        <v>510</v>
      </c>
      <c r="H200" s="407" t="s">
        <v>511</v>
      </c>
      <c r="I200" s="409" t="s">
        <v>509</v>
      </c>
      <c r="J200" s="393" t="s">
        <v>510</v>
      </c>
      <c r="K200" s="393" t="s">
        <v>511</v>
      </c>
      <c r="L200" s="393" t="s">
        <v>127</v>
      </c>
      <c r="M200" s="106"/>
      <c r="N200" s="52">
        <f t="shared" ref="N200:N241" si="93">IF(M200="CARDED (+10¢)",0.1,0)</f>
        <v>0</v>
      </c>
      <c r="O200" s="397">
        <v>1</v>
      </c>
      <c r="P200" s="397"/>
      <c r="Q200" s="397"/>
      <c r="R200" s="397"/>
      <c r="S200" s="107"/>
      <c r="T200" s="107" t="s">
        <v>128</v>
      </c>
      <c r="U200" s="107" t="s">
        <v>128</v>
      </c>
      <c r="V200" s="397">
        <v>1</v>
      </c>
      <c r="W200" s="397"/>
      <c r="X200" s="397"/>
      <c r="Y200" s="397"/>
      <c r="Z200" s="107"/>
      <c r="AA200" s="107" t="s">
        <v>128</v>
      </c>
      <c r="AB200" s="107" t="s">
        <v>128</v>
      </c>
      <c r="AC200" s="397">
        <v>1</v>
      </c>
      <c r="AD200" s="397"/>
      <c r="AE200" s="397"/>
      <c r="AF200" s="397"/>
      <c r="AG200" s="107"/>
      <c r="AH200" s="107" t="s">
        <v>128</v>
      </c>
      <c r="AI200" s="107" t="s">
        <v>128</v>
      </c>
      <c r="AJ200" s="397">
        <v>1</v>
      </c>
      <c r="AK200" s="397"/>
      <c r="AL200" s="397"/>
      <c r="AM200" s="397"/>
      <c r="AN200" s="108"/>
      <c r="AO200" s="90" t="s">
        <v>128</v>
      </c>
      <c r="AP200" s="90" t="s">
        <v>128</v>
      </c>
      <c r="AQ200" s="109" t="s">
        <v>64</v>
      </c>
      <c r="AR200" s="145" t="s">
        <v>128</v>
      </c>
      <c r="AS200" s="145" t="s">
        <v>128</v>
      </c>
    </row>
    <row r="201" spans="1:45" ht="26" customHeight="1">
      <c r="A201" s="402"/>
      <c r="B201" s="404"/>
      <c r="C201" s="404"/>
      <c r="D201" s="404"/>
      <c r="E201" s="406"/>
      <c r="F201" s="406"/>
      <c r="G201" s="406"/>
      <c r="H201" s="408"/>
      <c r="I201" s="410"/>
      <c r="J201" s="394"/>
      <c r="K201" s="394"/>
      <c r="L201" s="394"/>
      <c r="M201" s="10"/>
      <c r="N201" s="52">
        <f t="shared" si="93"/>
        <v>0</v>
      </c>
      <c r="O201" s="397"/>
      <c r="P201" s="397"/>
      <c r="Q201" s="397"/>
      <c r="R201" s="397"/>
      <c r="S201" s="107"/>
      <c r="T201" s="107" t="s">
        <v>129</v>
      </c>
      <c r="U201" s="107" t="s">
        <v>130</v>
      </c>
      <c r="V201" s="397"/>
      <c r="W201" s="397"/>
      <c r="X201" s="397"/>
      <c r="Y201" s="397"/>
      <c r="Z201" s="107"/>
      <c r="AA201" s="107" t="s">
        <v>129</v>
      </c>
      <c r="AB201" s="107" t="s">
        <v>130</v>
      </c>
      <c r="AC201" s="397"/>
      <c r="AD201" s="397"/>
      <c r="AE201" s="397"/>
      <c r="AF201" s="397"/>
      <c r="AG201" s="107"/>
      <c r="AH201" s="107" t="s">
        <v>129</v>
      </c>
      <c r="AI201" s="107" t="s">
        <v>130</v>
      </c>
      <c r="AJ201" s="397"/>
      <c r="AK201" s="397"/>
      <c r="AL201" s="397"/>
      <c r="AM201" s="397"/>
      <c r="AN201" s="108"/>
      <c r="AO201" s="90" t="s">
        <v>129</v>
      </c>
      <c r="AP201" s="90" t="s">
        <v>130</v>
      </c>
      <c r="AQ201" s="63"/>
      <c r="AR201" s="145" t="s">
        <v>129</v>
      </c>
      <c r="AS201" s="145" t="s">
        <v>130</v>
      </c>
    </row>
    <row r="202" spans="1:45" ht="26" customHeight="1">
      <c r="A202" s="6"/>
      <c r="B202" s="7" t="s">
        <v>18</v>
      </c>
      <c r="C202" s="13"/>
      <c r="D202" s="14"/>
      <c r="E202" s="15"/>
      <c r="F202" s="15"/>
      <c r="G202" s="15"/>
      <c r="H202" s="15"/>
      <c r="I202" s="49">
        <f t="shared" ref="I202:K205" si="94">F202</f>
        <v>0</v>
      </c>
      <c r="J202" s="49">
        <f t="shared" si="94"/>
        <v>0</v>
      </c>
      <c r="K202" s="49">
        <f t="shared" si="94"/>
        <v>0</v>
      </c>
      <c r="L202" s="49"/>
      <c r="M202" s="54"/>
      <c r="N202" s="9">
        <f t="shared" si="93"/>
        <v>0</v>
      </c>
      <c r="O202" s="415" t="s">
        <v>23</v>
      </c>
      <c r="P202" s="415"/>
      <c r="Q202" s="415"/>
      <c r="R202" s="415"/>
      <c r="S202" s="110"/>
      <c r="T202" s="111"/>
      <c r="U202" s="111"/>
      <c r="V202" s="415" t="s">
        <v>23</v>
      </c>
      <c r="W202" s="415"/>
      <c r="X202" s="415"/>
      <c r="Y202" s="415"/>
      <c r="Z202" s="110"/>
      <c r="AA202" s="111"/>
      <c r="AB202" s="111"/>
      <c r="AC202" s="415" t="s">
        <v>23</v>
      </c>
      <c r="AD202" s="415"/>
      <c r="AE202" s="415"/>
      <c r="AF202" s="415"/>
      <c r="AG202" s="110"/>
      <c r="AH202" s="111"/>
      <c r="AI202" s="111"/>
      <c r="AJ202" s="415" t="s">
        <v>23</v>
      </c>
      <c r="AK202" s="415"/>
      <c r="AL202" s="415"/>
      <c r="AM202" s="415"/>
      <c r="AN202" s="64"/>
      <c r="AO202" s="85"/>
      <c r="AP202" s="85"/>
      <c r="AQ202" s="87"/>
      <c r="AR202" s="85">
        <f t="shared" ref="AR202:AR233" si="95">SUM(T202+AA202+AH202+AO202)</f>
        <v>0</v>
      </c>
      <c r="AS202" s="146">
        <f t="shared" ref="AS202:AS233" si="96">SUM(U202+AB202+AI202+AP202)</f>
        <v>0</v>
      </c>
    </row>
    <row r="203" spans="1:45" ht="26" customHeight="1">
      <c r="A203" s="444" t="s">
        <v>90</v>
      </c>
      <c r="B203" s="463" t="s">
        <v>238</v>
      </c>
      <c r="C203" s="32" t="s">
        <v>69</v>
      </c>
      <c r="D203" s="32" t="s">
        <v>89</v>
      </c>
      <c r="E203" s="33">
        <v>25</v>
      </c>
      <c r="F203" s="33">
        <v>12.5</v>
      </c>
      <c r="G203" s="33">
        <v>11.88</v>
      </c>
      <c r="H203" s="33">
        <v>11.25</v>
      </c>
      <c r="I203" s="50">
        <f t="shared" si="94"/>
        <v>12.5</v>
      </c>
      <c r="J203" s="50">
        <f t="shared" si="94"/>
        <v>11.88</v>
      </c>
      <c r="K203" s="50">
        <f t="shared" si="94"/>
        <v>11.25</v>
      </c>
      <c r="L203" s="50">
        <f t="shared" ref="L203:L241" si="97">IF($AS$249="",I203, IF($AS$249="SILVER (5%)",J203, IF($AS$249="GOLD (10%)",K203)))</f>
        <v>12.5</v>
      </c>
      <c r="M203" s="55"/>
      <c r="N203" s="52">
        <f t="shared" si="93"/>
        <v>0</v>
      </c>
      <c r="O203" s="434"/>
      <c r="P203" s="435"/>
      <c r="Q203" s="435"/>
      <c r="R203" s="436"/>
      <c r="S203" s="88">
        <f t="shared" ref="S203:S211" si="98">SUM(O203:R203)</f>
        <v>0</v>
      </c>
      <c r="T203" s="89">
        <f>S203*($F203+$N203)</f>
        <v>0</v>
      </c>
      <c r="U203" s="89">
        <f>S203*($L203+$N203)</f>
        <v>0</v>
      </c>
      <c r="V203" s="353"/>
      <c r="W203" s="353"/>
      <c r="X203" s="353"/>
      <c r="Y203" s="353"/>
      <c r="Z203" s="88">
        <f t="shared" ref="Z203:Z211" si="99">SUM(V203:Y203)</f>
        <v>0</v>
      </c>
      <c r="AA203" s="89">
        <f>Z203*($F203+$N203)</f>
        <v>0</v>
      </c>
      <c r="AB203" s="89">
        <f>Z203*($L203+$N203)</f>
        <v>0</v>
      </c>
      <c r="AC203" s="352"/>
      <c r="AD203" s="352"/>
      <c r="AE203" s="352"/>
      <c r="AF203" s="352"/>
      <c r="AG203" s="88">
        <f t="shared" ref="AG203:AG211" si="100">SUM(AC203:AF203)</f>
        <v>0</v>
      </c>
      <c r="AH203" s="89">
        <f>AG203*($F203+$N203)</f>
        <v>0</v>
      </c>
      <c r="AI203" s="89">
        <f>AG203*($L203+$N203)</f>
        <v>0</v>
      </c>
      <c r="AJ203" s="353"/>
      <c r="AK203" s="353"/>
      <c r="AL203" s="353"/>
      <c r="AM203" s="353"/>
      <c r="AN203" s="90">
        <f t="shared" ref="AN203:AN211" si="101">SUM(AJ203:AM203)</f>
        <v>0</v>
      </c>
      <c r="AO203" s="142">
        <f>AN203*($F203+$N203)</f>
        <v>0</v>
      </c>
      <c r="AP203" s="142">
        <f>AN203*($L203+$N203)</f>
        <v>0</v>
      </c>
      <c r="AQ203" s="91">
        <f>AS203</f>
        <v>0</v>
      </c>
      <c r="AR203" s="147">
        <f t="shared" si="95"/>
        <v>0</v>
      </c>
      <c r="AS203" s="147">
        <f t="shared" si="96"/>
        <v>0</v>
      </c>
    </row>
    <row r="204" spans="1:45" ht="26" customHeight="1">
      <c r="A204" s="445"/>
      <c r="B204" s="464"/>
      <c r="C204" s="32" t="s">
        <v>70</v>
      </c>
      <c r="D204" s="32" t="s">
        <v>89</v>
      </c>
      <c r="E204" s="33">
        <v>25</v>
      </c>
      <c r="F204" s="33">
        <v>12.5</v>
      </c>
      <c r="G204" s="33">
        <v>11.88</v>
      </c>
      <c r="H204" s="33">
        <v>11.25</v>
      </c>
      <c r="I204" s="50">
        <f t="shared" si="94"/>
        <v>12.5</v>
      </c>
      <c r="J204" s="50">
        <f t="shared" si="94"/>
        <v>11.88</v>
      </c>
      <c r="K204" s="50">
        <f t="shared" si="94"/>
        <v>11.25</v>
      </c>
      <c r="L204" s="50">
        <f t="shared" si="97"/>
        <v>12.5</v>
      </c>
      <c r="M204" s="55"/>
      <c r="N204" s="52">
        <f t="shared" si="93"/>
        <v>0</v>
      </c>
      <c r="O204" s="434"/>
      <c r="P204" s="435"/>
      <c r="Q204" s="435"/>
      <c r="R204" s="436"/>
      <c r="S204" s="88">
        <f t="shared" si="98"/>
        <v>0</v>
      </c>
      <c r="T204" s="89">
        <f t="shared" ref="T204:T211" si="102">S204*($F204+$N204)</f>
        <v>0</v>
      </c>
      <c r="U204" s="89">
        <f t="shared" ref="U204:U211" si="103">S204*($L204+$N204)</f>
        <v>0</v>
      </c>
      <c r="V204" s="353"/>
      <c r="W204" s="353"/>
      <c r="X204" s="353"/>
      <c r="Y204" s="353"/>
      <c r="Z204" s="88">
        <f t="shared" si="99"/>
        <v>0</v>
      </c>
      <c r="AA204" s="89">
        <f t="shared" ref="AA204:AA211" si="104">Z204*($F204+$N204)</f>
        <v>0</v>
      </c>
      <c r="AB204" s="89">
        <f t="shared" ref="AB204:AB211" si="105">Z204*($L204+$N204)</f>
        <v>0</v>
      </c>
      <c r="AC204" s="352"/>
      <c r="AD204" s="352"/>
      <c r="AE204" s="352"/>
      <c r="AF204" s="352"/>
      <c r="AG204" s="88">
        <f t="shared" si="100"/>
        <v>0</v>
      </c>
      <c r="AH204" s="89">
        <f t="shared" ref="AH204:AH211" si="106">AG204*($F204+$N204)</f>
        <v>0</v>
      </c>
      <c r="AI204" s="89">
        <f t="shared" ref="AI204:AI211" si="107">AG204*($L204+$N204)</f>
        <v>0</v>
      </c>
      <c r="AJ204" s="353"/>
      <c r="AK204" s="353"/>
      <c r="AL204" s="353"/>
      <c r="AM204" s="353"/>
      <c r="AN204" s="90">
        <f t="shared" si="101"/>
        <v>0</v>
      </c>
      <c r="AO204" s="142">
        <f t="shared" ref="AO204:AO211" si="108">AN204*($F204+$N204)</f>
        <v>0</v>
      </c>
      <c r="AP204" s="142">
        <f t="shared" ref="AP204:AP211" si="109">AN204*($L204+$N204)</f>
        <v>0</v>
      </c>
      <c r="AQ204" s="91">
        <f t="shared" ref="AQ204:AQ211" si="110">AS204</f>
        <v>0</v>
      </c>
      <c r="AR204" s="147">
        <f t="shared" si="95"/>
        <v>0</v>
      </c>
      <c r="AS204" s="147">
        <f t="shared" si="96"/>
        <v>0</v>
      </c>
    </row>
    <row r="205" spans="1:45" ht="26" customHeight="1">
      <c r="A205" s="458" t="s">
        <v>91</v>
      </c>
      <c r="B205" s="460" t="s">
        <v>239</v>
      </c>
      <c r="C205" s="23" t="s">
        <v>71</v>
      </c>
      <c r="D205" s="23" t="s">
        <v>89</v>
      </c>
      <c r="E205" s="24">
        <v>25</v>
      </c>
      <c r="F205" s="24">
        <v>12.5</v>
      </c>
      <c r="G205" s="24">
        <v>11.88</v>
      </c>
      <c r="H205" s="24">
        <v>11.25</v>
      </c>
      <c r="I205" s="50">
        <f t="shared" si="94"/>
        <v>12.5</v>
      </c>
      <c r="J205" s="50">
        <f t="shared" si="94"/>
        <v>11.88</v>
      </c>
      <c r="K205" s="50">
        <f t="shared" si="94"/>
        <v>11.25</v>
      </c>
      <c r="L205" s="50">
        <f t="shared" si="97"/>
        <v>12.5</v>
      </c>
      <c r="M205" s="55"/>
      <c r="N205" s="52">
        <f t="shared" si="93"/>
        <v>0</v>
      </c>
      <c r="O205" s="434"/>
      <c r="P205" s="435"/>
      <c r="Q205" s="435"/>
      <c r="R205" s="436"/>
      <c r="S205" s="88">
        <f t="shared" si="98"/>
        <v>0</v>
      </c>
      <c r="T205" s="89">
        <f t="shared" si="102"/>
        <v>0</v>
      </c>
      <c r="U205" s="89">
        <f t="shared" si="103"/>
        <v>0</v>
      </c>
      <c r="V205" s="353"/>
      <c r="W205" s="353"/>
      <c r="X205" s="353"/>
      <c r="Y205" s="353"/>
      <c r="Z205" s="88">
        <f t="shared" si="99"/>
        <v>0</v>
      </c>
      <c r="AA205" s="89">
        <f t="shared" si="104"/>
        <v>0</v>
      </c>
      <c r="AB205" s="89">
        <f t="shared" si="105"/>
        <v>0</v>
      </c>
      <c r="AC205" s="352"/>
      <c r="AD205" s="352"/>
      <c r="AE205" s="352"/>
      <c r="AF205" s="352"/>
      <c r="AG205" s="88">
        <f t="shared" si="100"/>
        <v>0</v>
      </c>
      <c r="AH205" s="89">
        <f t="shared" si="106"/>
        <v>0</v>
      </c>
      <c r="AI205" s="89">
        <f t="shared" si="107"/>
        <v>0</v>
      </c>
      <c r="AJ205" s="353"/>
      <c r="AK205" s="353"/>
      <c r="AL205" s="353"/>
      <c r="AM205" s="353"/>
      <c r="AN205" s="90">
        <f t="shared" si="101"/>
        <v>0</v>
      </c>
      <c r="AO205" s="142">
        <f t="shared" si="108"/>
        <v>0</v>
      </c>
      <c r="AP205" s="142">
        <f t="shared" si="109"/>
        <v>0</v>
      </c>
      <c r="AQ205" s="91">
        <f t="shared" si="110"/>
        <v>0</v>
      </c>
      <c r="AR205" s="147">
        <f t="shared" si="95"/>
        <v>0</v>
      </c>
      <c r="AS205" s="147">
        <f t="shared" si="96"/>
        <v>0</v>
      </c>
    </row>
    <row r="206" spans="1:45" ht="26" customHeight="1">
      <c r="A206" s="462"/>
      <c r="B206" s="465"/>
      <c r="C206" s="23" t="s">
        <v>72</v>
      </c>
      <c r="D206" s="23" t="s">
        <v>89</v>
      </c>
      <c r="E206" s="24">
        <v>25</v>
      </c>
      <c r="F206" s="24">
        <v>12.5</v>
      </c>
      <c r="G206" s="24">
        <v>11.88</v>
      </c>
      <c r="H206" s="24">
        <v>11.25</v>
      </c>
      <c r="I206" s="50">
        <f t="shared" ref="I206:I207" si="111">F206</f>
        <v>12.5</v>
      </c>
      <c r="J206" s="50">
        <f t="shared" ref="J206:J207" si="112">G206</f>
        <v>11.88</v>
      </c>
      <c r="K206" s="50">
        <f t="shared" ref="K206:K207" si="113">H206</f>
        <v>11.25</v>
      </c>
      <c r="L206" s="50">
        <f t="shared" si="97"/>
        <v>12.5</v>
      </c>
      <c r="M206" s="55"/>
      <c r="N206" s="52">
        <f t="shared" si="93"/>
        <v>0</v>
      </c>
      <c r="O206" s="434"/>
      <c r="P206" s="435"/>
      <c r="Q206" s="435"/>
      <c r="R206" s="436"/>
      <c r="S206" s="88">
        <f t="shared" si="98"/>
        <v>0</v>
      </c>
      <c r="T206" s="89">
        <f t="shared" si="102"/>
        <v>0</v>
      </c>
      <c r="U206" s="89">
        <f t="shared" si="103"/>
        <v>0</v>
      </c>
      <c r="V206" s="353"/>
      <c r="W206" s="353"/>
      <c r="X206" s="353"/>
      <c r="Y206" s="353"/>
      <c r="Z206" s="88">
        <f t="shared" si="99"/>
        <v>0</v>
      </c>
      <c r="AA206" s="89">
        <f t="shared" si="104"/>
        <v>0</v>
      </c>
      <c r="AB206" s="89">
        <f t="shared" si="105"/>
        <v>0</v>
      </c>
      <c r="AC206" s="352"/>
      <c r="AD206" s="352"/>
      <c r="AE206" s="352"/>
      <c r="AF206" s="352"/>
      <c r="AG206" s="88">
        <f t="shared" si="100"/>
        <v>0</v>
      </c>
      <c r="AH206" s="89">
        <f t="shared" si="106"/>
        <v>0</v>
      </c>
      <c r="AI206" s="89">
        <f t="shared" si="107"/>
        <v>0</v>
      </c>
      <c r="AJ206" s="353"/>
      <c r="AK206" s="353"/>
      <c r="AL206" s="353"/>
      <c r="AM206" s="353"/>
      <c r="AN206" s="90">
        <f t="shared" si="101"/>
        <v>0</v>
      </c>
      <c r="AO206" s="142">
        <f t="shared" si="108"/>
        <v>0</v>
      </c>
      <c r="AP206" s="142">
        <f t="shared" si="109"/>
        <v>0</v>
      </c>
      <c r="AQ206" s="91">
        <f t="shared" si="110"/>
        <v>0</v>
      </c>
      <c r="AR206" s="147">
        <f t="shared" si="95"/>
        <v>0</v>
      </c>
      <c r="AS206" s="147">
        <f t="shared" si="96"/>
        <v>0</v>
      </c>
    </row>
    <row r="207" spans="1:45" ht="26" customHeight="1">
      <c r="A207" s="459"/>
      <c r="B207" s="461"/>
      <c r="C207" s="23" t="s">
        <v>73</v>
      </c>
      <c r="D207" s="23" t="s">
        <v>89</v>
      </c>
      <c r="E207" s="24">
        <v>25</v>
      </c>
      <c r="F207" s="24">
        <v>12.5</v>
      </c>
      <c r="G207" s="24">
        <v>11.88</v>
      </c>
      <c r="H207" s="24">
        <v>11.25</v>
      </c>
      <c r="I207" s="50">
        <f t="shared" si="111"/>
        <v>12.5</v>
      </c>
      <c r="J207" s="50">
        <f t="shared" si="112"/>
        <v>11.88</v>
      </c>
      <c r="K207" s="50">
        <f t="shared" si="113"/>
        <v>11.25</v>
      </c>
      <c r="L207" s="50">
        <f t="shared" si="97"/>
        <v>12.5</v>
      </c>
      <c r="M207" s="55"/>
      <c r="N207" s="52">
        <f t="shared" si="93"/>
        <v>0</v>
      </c>
      <c r="O207" s="434"/>
      <c r="P207" s="435"/>
      <c r="Q207" s="435"/>
      <c r="R207" s="436"/>
      <c r="S207" s="88">
        <f t="shared" si="98"/>
        <v>0</v>
      </c>
      <c r="T207" s="89">
        <f t="shared" si="102"/>
        <v>0</v>
      </c>
      <c r="U207" s="89">
        <f t="shared" si="103"/>
        <v>0</v>
      </c>
      <c r="V207" s="353"/>
      <c r="W207" s="353"/>
      <c r="X207" s="353"/>
      <c r="Y207" s="353"/>
      <c r="Z207" s="88">
        <f t="shared" si="99"/>
        <v>0</v>
      </c>
      <c r="AA207" s="89">
        <f t="shared" si="104"/>
        <v>0</v>
      </c>
      <c r="AB207" s="89">
        <f t="shared" si="105"/>
        <v>0</v>
      </c>
      <c r="AC207" s="352"/>
      <c r="AD207" s="352"/>
      <c r="AE207" s="352"/>
      <c r="AF207" s="352"/>
      <c r="AG207" s="88">
        <f t="shared" si="100"/>
        <v>0</v>
      </c>
      <c r="AH207" s="89">
        <f t="shared" si="106"/>
        <v>0</v>
      </c>
      <c r="AI207" s="89">
        <f t="shared" si="107"/>
        <v>0</v>
      </c>
      <c r="AJ207" s="353"/>
      <c r="AK207" s="353"/>
      <c r="AL207" s="353"/>
      <c r="AM207" s="353"/>
      <c r="AN207" s="90">
        <f t="shared" si="101"/>
        <v>0</v>
      </c>
      <c r="AO207" s="142">
        <f t="shared" si="108"/>
        <v>0</v>
      </c>
      <c r="AP207" s="142">
        <f t="shared" si="109"/>
        <v>0</v>
      </c>
      <c r="AQ207" s="91">
        <f t="shared" si="110"/>
        <v>0</v>
      </c>
      <c r="AR207" s="147">
        <f t="shared" si="95"/>
        <v>0</v>
      </c>
      <c r="AS207" s="147">
        <f t="shared" si="96"/>
        <v>0</v>
      </c>
    </row>
    <row r="208" spans="1:45" ht="26" customHeight="1">
      <c r="A208" s="154" t="s">
        <v>92</v>
      </c>
      <c r="B208" s="18" t="s">
        <v>240</v>
      </c>
      <c r="C208" s="32" t="s">
        <v>69</v>
      </c>
      <c r="D208" s="32" t="s">
        <v>89</v>
      </c>
      <c r="E208" s="33">
        <v>25</v>
      </c>
      <c r="F208" s="33">
        <v>12.5</v>
      </c>
      <c r="G208" s="33">
        <v>11.88</v>
      </c>
      <c r="H208" s="33">
        <v>11.25</v>
      </c>
      <c r="I208" s="50">
        <f t="shared" ref="I208:I241" si="114">F208</f>
        <v>12.5</v>
      </c>
      <c r="J208" s="50">
        <f t="shared" ref="J208:J241" si="115">G208</f>
        <v>11.88</v>
      </c>
      <c r="K208" s="50">
        <f t="shared" ref="K208:K241" si="116">H208</f>
        <v>11.25</v>
      </c>
      <c r="L208" s="50">
        <f t="shared" si="97"/>
        <v>12.5</v>
      </c>
      <c r="M208" s="55"/>
      <c r="N208" s="52">
        <f t="shared" si="93"/>
        <v>0</v>
      </c>
      <c r="O208" s="434"/>
      <c r="P208" s="435"/>
      <c r="Q208" s="435"/>
      <c r="R208" s="436"/>
      <c r="S208" s="88">
        <f t="shared" si="98"/>
        <v>0</v>
      </c>
      <c r="T208" s="89">
        <f t="shared" si="102"/>
        <v>0</v>
      </c>
      <c r="U208" s="89">
        <f t="shared" si="103"/>
        <v>0</v>
      </c>
      <c r="V208" s="353"/>
      <c r="W208" s="353"/>
      <c r="X208" s="353"/>
      <c r="Y208" s="353"/>
      <c r="Z208" s="88">
        <f t="shared" si="99"/>
        <v>0</v>
      </c>
      <c r="AA208" s="89">
        <f t="shared" si="104"/>
        <v>0</v>
      </c>
      <c r="AB208" s="89">
        <f t="shared" si="105"/>
        <v>0</v>
      </c>
      <c r="AC208" s="352"/>
      <c r="AD208" s="352"/>
      <c r="AE208" s="352"/>
      <c r="AF208" s="352"/>
      <c r="AG208" s="88">
        <f t="shared" si="100"/>
        <v>0</v>
      </c>
      <c r="AH208" s="89">
        <f t="shared" si="106"/>
        <v>0</v>
      </c>
      <c r="AI208" s="89">
        <f t="shared" si="107"/>
        <v>0</v>
      </c>
      <c r="AJ208" s="353"/>
      <c r="AK208" s="353"/>
      <c r="AL208" s="353"/>
      <c r="AM208" s="353"/>
      <c r="AN208" s="90">
        <f t="shared" si="101"/>
        <v>0</v>
      </c>
      <c r="AO208" s="142">
        <f t="shared" si="108"/>
        <v>0</v>
      </c>
      <c r="AP208" s="142">
        <f t="shared" si="109"/>
        <v>0</v>
      </c>
      <c r="AQ208" s="91">
        <f t="shared" si="110"/>
        <v>0</v>
      </c>
      <c r="AR208" s="147">
        <f t="shared" si="95"/>
        <v>0</v>
      </c>
      <c r="AS208" s="147">
        <f t="shared" si="96"/>
        <v>0</v>
      </c>
    </row>
    <row r="209" spans="1:45" ht="26" customHeight="1">
      <c r="A209" s="458" t="s">
        <v>93</v>
      </c>
      <c r="B209" s="460" t="s">
        <v>241</v>
      </c>
      <c r="C209" s="23" t="s">
        <v>10</v>
      </c>
      <c r="D209" s="23" t="s">
        <v>89</v>
      </c>
      <c r="E209" s="24">
        <v>25</v>
      </c>
      <c r="F209" s="24">
        <v>12.5</v>
      </c>
      <c r="G209" s="24">
        <v>11.88</v>
      </c>
      <c r="H209" s="24">
        <v>11.25</v>
      </c>
      <c r="I209" s="50">
        <f t="shared" si="114"/>
        <v>12.5</v>
      </c>
      <c r="J209" s="50">
        <f t="shared" si="115"/>
        <v>11.88</v>
      </c>
      <c r="K209" s="50">
        <f t="shared" si="116"/>
        <v>11.25</v>
      </c>
      <c r="L209" s="50">
        <f t="shared" si="97"/>
        <v>12.5</v>
      </c>
      <c r="M209" s="55"/>
      <c r="N209" s="52">
        <f t="shared" si="93"/>
        <v>0</v>
      </c>
      <c r="O209" s="434"/>
      <c r="P209" s="435"/>
      <c r="Q209" s="435"/>
      <c r="R209" s="436"/>
      <c r="S209" s="88">
        <f t="shared" si="98"/>
        <v>0</v>
      </c>
      <c r="T209" s="89">
        <f t="shared" si="102"/>
        <v>0</v>
      </c>
      <c r="U209" s="89">
        <f t="shared" si="103"/>
        <v>0</v>
      </c>
      <c r="V209" s="353"/>
      <c r="W209" s="353"/>
      <c r="X209" s="353"/>
      <c r="Y209" s="353"/>
      <c r="Z209" s="88">
        <f t="shared" si="99"/>
        <v>0</v>
      </c>
      <c r="AA209" s="89">
        <f t="shared" si="104"/>
        <v>0</v>
      </c>
      <c r="AB209" s="89">
        <f t="shared" si="105"/>
        <v>0</v>
      </c>
      <c r="AC209" s="352"/>
      <c r="AD209" s="352"/>
      <c r="AE209" s="352"/>
      <c r="AF209" s="352"/>
      <c r="AG209" s="88">
        <f t="shared" si="100"/>
        <v>0</v>
      </c>
      <c r="AH209" s="89">
        <f t="shared" si="106"/>
        <v>0</v>
      </c>
      <c r="AI209" s="89">
        <f t="shared" si="107"/>
        <v>0</v>
      </c>
      <c r="AJ209" s="353"/>
      <c r="AK209" s="353"/>
      <c r="AL209" s="353"/>
      <c r="AM209" s="353"/>
      <c r="AN209" s="90">
        <f t="shared" si="101"/>
        <v>0</v>
      </c>
      <c r="AO209" s="142">
        <f t="shared" si="108"/>
        <v>0</v>
      </c>
      <c r="AP209" s="142">
        <f t="shared" si="109"/>
        <v>0</v>
      </c>
      <c r="AQ209" s="91">
        <f t="shared" si="110"/>
        <v>0</v>
      </c>
      <c r="AR209" s="147">
        <f t="shared" si="95"/>
        <v>0</v>
      </c>
      <c r="AS209" s="147">
        <f t="shared" si="96"/>
        <v>0</v>
      </c>
    </row>
    <row r="210" spans="1:45" ht="26" customHeight="1">
      <c r="A210" s="459"/>
      <c r="B210" s="461"/>
      <c r="C210" s="23" t="s">
        <v>11</v>
      </c>
      <c r="D210" s="23" t="s">
        <v>89</v>
      </c>
      <c r="E210" s="24">
        <v>25</v>
      </c>
      <c r="F210" s="24">
        <v>12.5</v>
      </c>
      <c r="G210" s="24">
        <v>11.88</v>
      </c>
      <c r="H210" s="24">
        <v>11.25</v>
      </c>
      <c r="I210" s="50">
        <f t="shared" si="114"/>
        <v>12.5</v>
      </c>
      <c r="J210" s="50">
        <f t="shared" si="115"/>
        <v>11.88</v>
      </c>
      <c r="K210" s="50">
        <f t="shared" si="116"/>
        <v>11.25</v>
      </c>
      <c r="L210" s="50">
        <f t="shared" si="97"/>
        <v>12.5</v>
      </c>
      <c r="M210" s="55"/>
      <c r="N210" s="52">
        <f t="shared" si="93"/>
        <v>0</v>
      </c>
      <c r="O210" s="434"/>
      <c r="P210" s="435"/>
      <c r="Q210" s="435"/>
      <c r="R210" s="436"/>
      <c r="S210" s="88">
        <f t="shared" si="98"/>
        <v>0</v>
      </c>
      <c r="T210" s="89">
        <f t="shared" si="102"/>
        <v>0</v>
      </c>
      <c r="U210" s="89">
        <f t="shared" si="103"/>
        <v>0</v>
      </c>
      <c r="V210" s="353"/>
      <c r="W210" s="353"/>
      <c r="X210" s="353"/>
      <c r="Y210" s="353"/>
      <c r="Z210" s="88">
        <f t="shared" si="99"/>
        <v>0</v>
      </c>
      <c r="AA210" s="89">
        <f t="shared" si="104"/>
        <v>0</v>
      </c>
      <c r="AB210" s="89">
        <f t="shared" si="105"/>
        <v>0</v>
      </c>
      <c r="AC210" s="352"/>
      <c r="AD210" s="352"/>
      <c r="AE210" s="352"/>
      <c r="AF210" s="352"/>
      <c r="AG210" s="88">
        <f t="shared" si="100"/>
        <v>0</v>
      </c>
      <c r="AH210" s="89">
        <f t="shared" si="106"/>
        <v>0</v>
      </c>
      <c r="AI210" s="89">
        <f t="shared" si="107"/>
        <v>0</v>
      </c>
      <c r="AJ210" s="353"/>
      <c r="AK210" s="353"/>
      <c r="AL210" s="353"/>
      <c r="AM210" s="353"/>
      <c r="AN210" s="90">
        <f t="shared" si="101"/>
        <v>0</v>
      </c>
      <c r="AO210" s="142">
        <f t="shared" si="108"/>
        <v>0</v>
      </c>
      <c r="AP210" s="142">
        <f t="shared" si="109"/>
        <v>0</v>
      </c>
      <c r="AQ210" s="91">
        <f t="shared" si="110"/>
        <v>0</v>
      </c>
      <c r="AR210" s="147">
        <f t="shared" si="95"/>
        <v>0</v>
      </c>
      <c r="AS210" s="147">
        <f t="shared" si="96"/>
        <v>0</v>
      </c>
    </row>
    <row r="211" spans="1:45" ht="26" customHeight="1">
      <c r="A211" s="31" t="s">
        <v>94</v>
      </c>
      <c r="B211" s="26" t="s">
        <v>242</v>
      </c>
      <c r="C211" s="27" t="s">
        <v>12</v>
      </c>
      <c r="D211" s="27" t="s">
        <v>89</v>
      </c>
      <c r="E211" s="33">
        <v>25</v>
      </c>
      <c r="F211" s="33">
        <v>12.5</v>
      </c>
      <c r="G211" s="33">
        <v>11.88</v>
      </c>
      <c r="H211" s="33">
        <v>11.25</v>
      </c>
      <c r="I211" s="50">
        <f t="shared" ref="I211:I212" si="117">F211</f>
        <v>12.5</v>
      </c>
      <c r="J211" s="50">
        <f t="shared" ref="J211:J212" si="118">G211</f>
        <v>11.88</v>
      </c>
      <c r="K211" s="50">
        <f t="shared" ref="K211:K212" si="119">H211</f>
        <v>11.25</v>
      </c>
      <c r="L211" s="50">
        <f t="shared" si="97"/>
        <v>12.5</v>
      </c>
      <c r="M211" s="55"/>
      <c r="N211" s="52">
        <f t="shared" si="93"/>
        <v>0</v>
      </c>
      <c r="O211" s="434"/>
      <c r="P211" s="435"/>
      <c r="Q211" s="435"/>
      <c r="R211" s="436"/>
      <c r="S211" s="88">
        <f t="shared" si="98"/>
        <v>0</v>
      </c>
      <c r="T211" s="89">
        <f t="shared" si="102"/>
        <v>0</v>
      </c>
      <c r="U211" s="89">
        <f t="shared" si="103"/>
        <v>0</v>
      </c>
      <c r="V211" s="353"/>
      <c r="W211" s="353"/>
      <c r="X211" s="353"/>
      <c r="Y211" s="353"/>
      <c r="Z211" s="88">
        <f t="shared" si="99"/>
        <v>0</v>
      </c>
      <c r="AA211" s="89">
        <f t="shared" si="104"/>
        <v>0</v>
      </c>
      <c r="AB211" s="89">
        <f t="shared" si="105"/>
        <v>0</v>
      </c>
      <c r="AC211" s="352"/>
      <c r="AD211" s="352"/>
      <c r="AE211" s="352"/>
      <c r="AF211" s="352"/>
      <c r="AG211" s="88">
        <f t="shared" si="100"/>
        <v>0</v>
      </c>
      <c r="AH211" s="89">
        <f t="shared" si="106"/>
        <v>0</v>
      </c>
      <c r="AI211" s="89">
        <f t="shared" si="107"/>
        <v>0</v>
      </c>
      <c r="AJ211" s="353"/>
      <c r="AK211" s="353"/>
      <c r="AL211" s="353"/>
      <c r="AM211" s="353"/>
      <c r="AN211" s="90">
        <f t="shared" si="101"/>
        <v>0</v>
      </c>
      <c r="AO211" s="142">
        <f t="shared" si="108"/>
        <v>0</v>
      </c>
      <c r="AP211" s="142">
        <f t="shared" si="109"/>
        <v>0</v>
      </c>
      <c r="AQ211" s="91">
        <f t="shared" si="110"/>
        <v>0</v>
      </c>
      <c r="AR211" s="147">
        <f t="shared" si="95"/>
        <v>0</v>
      </c>
      <c r="AS211" s="147">
        <f t="shared" si="96"/>
        <v>0</v>
      </c>
    </row>
    <row r="212" spans="1:45" ht="26" customHeight="1">
      <c r="A212" s="34" t="s">
        <v>131</v>
      </c>
      <c r="B212" s="236" t="s">
        <v>133</v>
      </c>
      <c r="C212" s="39" t="s">
        <v>69</v>
      </c>
      <c r="D212" s="23" t="s">
        <v>89</v>
      </c>
      <c r="E212" s="24">
        <v>25</v>
      </c>
      <c r="F212" s="24">
        <v>12.5</v>
      </c>
      <c r="G212" s="24">
        <v>11.88</v>
      </c>
      <c r="H212" s="24">
        <v>11.25</v>
      </c>
      <c r="I212" s="50">
        <f t="shared" si="117"/>
        <v>12.5</v>
      </c>
      <c r="J212" s="50">
        <f t="shared" si="118"/>
        <v>11.88</v>
      </c>
      <c r="K212" s="50">
        <f t="shared" si="119"/>
        <v>11.25</v>
      </c>
      <c r="L212" s="50">
        <f t="shared" si="97"/>
        <v>12.5</v>
      </c>
      <c r="M212" s="55"/>
      <c r="N212" s="52">
        <f t="shared" si="93"/>
        <v>0</v>
      </c>
      <c r="O212" s="434"/>
      <c r="P212" s="435"/>
      <c r="Q212" s="435"/>
      <c r="R212" s="436"/>
      <c r="S212" s="88">
        <f t="shared" ref="S212:S213" si="120">SUM(O212:R212)</f>
        <v>0</v>
      </c>
      <c r="T212" s="89">
        <f t="shared" ref="T212:T213" si="121">S212*($F212+$N212)</f>
        <v>0</v>
      </c>
      <c r="U212" s="89">
        <f t="shared" ref="U212:U213" si="122">S212*($L212+$N212)</f>
        <v>0</v>
      </c>
      <c r="V212" s="353"/>
      <c r="W212" s="353"/>
      <c r="X212" s="353"/>
      <c r="Y212" s="353"/>
      <c r="Z212" s="88">
        <f t="shared" ref="Z212:Z213" si="123">SUM(V212:Y212)</f>
        <v>0</v>
      </c>
      <c r="AA212" s="89">
        <f t="shared" ref="AA212:AA213" si="124">Z212*($F212+$N212)</f>
        <v>0</v>
      </c>
      <c r="AB212" s="89">
        <f t="shared" ref="AB212:AB213" si="125">Z212*($L212+$N212)</f>
        <v>0</v>
      </c>
      <c r="AC212" s="352"/>
      <c r="AD212" s="352"/>
      <c r="AE212" s="352"/>
      <c r="AF212" s="352"/>
      <c r="AG212" s="88">
        <f t="shared" ref="AG212:AG213" si="126">SUM(AC212:AF212)</f>
        <v>0</v>
      </c>
      <c r="AH212" s="89">
        <f t="shared" ref="AH212:AH213" si="127">AG212*($F212+$N212)</f>
        <v>0</v>
      </c>
      <c r="AI212" s="89">
        <f t="shared" ref="AI212:AI213" si="128">AG212*($L212+$N212)</f>
        <v>0</v>
      </c>
      <c r="AJ212" s="353"/>
      <c r="AK212" s="353"/>
      <c r="AL212" s="353"/>
      <c r="AM212" s="353"/>
      <c r="AN212" s="90">
        <f t="shared" ref="AN212:AN213" si="129">SUM(AJ212:AM212)</f>
        <v>0</v>
      </c>
      <c r="AO212" s="142">
        <f t="shared" ref="AO212:AO213" si="130">AN212*($F212+$N212)</f>
        <v>0</v>
      </c>
      <c r="AP212" s="142">
        <f t="shared" ref="AP212:AP213" si="131">AN212*($L212+$N212)</f>
        <v>0</v>
      </c>
      <c r="AQ212" s="91">
        <f t="shared" ref="AQ212:AQ213" si="132">AS212</f>
        <v>0</v>
      </c>
      <c r="AR212" s="147"/>
      <c r="AS212" s="147"/>
    </row>
    <row r="213" spans="1:45" ht="26" customHeight="1">
      <c r="A213" s="31" t="s">
        <v>132</v>
      </c>
      <c r="B213" s="237" t="s">
        <v>134</v>
      </c>
      <c r="C213" s="37" t="s">
        <v>135</v>
      </c>
      <c r="D213" s="27" t="s">
        <v>89</v>
      </c>
      <c r="E213" s="33">
        <v>25</v>
      </c>
      <c r="F213" s="33">
        <v>12.5</v>
      </c>
      <c r="G213" s="33">
        <v>11.88</v>
      </c>
      <c r="H213" s="33">
        <v>11.25</v>
      </c>
      <c r="I213" s="50">
        <f t="shared" ref="I213" si="133">F213</f>
        <v>12.5</v>
      </c>
      <c r="J213" s="50">
        <f t="shared" ref="J213" si="134">G213</f>
        <v>11.88</v>
      </c>
      <c r="K213" s="50">
        <f t="shared" ref="K213" si="135">H213</f>
        <v>11.25</v>
      </c>
      <c r="L213" s="50">
        <f t="shared" si="97"/>
        <v>12.5</v>
      </c>
      <c r="M213" s="55"/>
      <c r="N213" s="52">
        <f t="shared" si="93"/>
        <v>0</v>
      </c>
      <c r="O213" s="434"/>
      <c r="P213" s="435"/>
      <c r="Q213" s="435"/>
      <c r="R213" s="436"/>
      <c r="S213" s="88">
        <f t="shared" si="120"/>
        <v>0</v>
      </c>
      <c r="T213" s="89">
        <f t="shared" si="121"/>
        <v>0</v>
      </c>
      <c r="U213" s="89">
        <f t="shared" si="122"/>
        <v>0</v>
      </c>
      <c r="V213" s="353"/>
      <c r="W213" s="353"/>
      <c r="X213" s="353"/>
      <c r="Y213" s="353"/>
      <c r="Z213" s="88">
        <f t="shared" si="123"/>
        <v>0</v>
      </c>
      <c r="AA213" s="89">
        <f t="shared" si="124"/>
        <v>0</v>
      </c>
      <c r="AB213" s="89">
        <f t="shared" si="125"/>
        <v>0</v>
      </c>
      <c r="AC213" s="352"/>
      <c r="AD213" s="352"/>
      <c r="AE213" s="352"/>
      <c r="AF213" s="352"/>
      <c r="AG213" s="88">
        <f t="shared" si="126"/>
        <v>0</v>
      </c>
      <c r="AH213" s="89">
        <f t="shared" si="127"/>
        <v>0</v>
      </c>
      <c r="AI213" s="89">
        <f t="shared" si="128"/>
        <v>0</v>
      </c>
      <c r="AJ213" s="353"/>
      <c r="AK213" s="353"/>
      <c r="AL213" s="353"/>
      <c r="AM213" s="353"/>
      <c r="AN213" s="90">
        <f t="shared" si="129"/>
        <v>0</v>
      </c>
      <c r="AO213" s="142">
        <f t="shared" si="130"/>
        <v>0</v>
      </c>
      <c r="AP213" s="142">
        <f t="shared" si="131"/>
        <v>0</v>
      </c>
      <c r="AQ213" s="91">
        <f t="shared" si="132"/>
        <v>0</v>
      </c>
      <c r="AR213" s="147"/>
      <c r="AS213" s="147"/>
    </row>
    <row r="214" spans="1:45" ht="26" customHeight="1">
      <c r="A214" s="6"/>
      <c r="B214" s="7" t="s">
        <v>20</v>
      </c>
      <c r="C214" s="35"/>
      <c r="D214" s="8"/>
      <c r="E214" s="36"/>
      <c r="F214" s="36"/>
      <c r="G214" s="36"/>
      <c r="H214" s="36"/>
      <c r="I214" s="86">
        <f t="shared" si="114"/>
        <v>0</v>
      </c>
      <c r="J214" s="86">
        <f t="shared" si="115"/>
        <v>0</v>
      </c>
      <c r="K214" s="86">
        <f t="shared" si="116"/>
        <v>0</v>
      </c>
      <c r="L214" s="50">
        <f t="shared" si="97"/>
        <v>0</v>
      </c>
      <c r="M214" s="112"/>
      <c r="N214" s="113">
        <f t="shared" si="93"/>
        <v>0</v>
      </c>
      <c r="O214" s="242" t="s">
        <v>24</v>
      </c>
      <c r="P214" s="242" t="s">
        <v>25</v>
      </c>
      <c r="Q214" s="242" t="s">
        <v>26</v>
      </c>
      <c r="R214" s="242" t="s">
        <v>27</v>
      </c>
      <c r="S214" s="242"/>
      <c r="T214" s="115"/>
      <c r="U214" s="115"/>
      <c r="V214" s="242" t="s">
        <v>24</v>
      </c>
      <c r="W214" s="242" t="s">
        <v>25</v>
      </c>
      <c r="X214" s="242" t="s">
        <v>26</v>
      </c>
      <c r="Y214" s="242" t="s">
        <v>27</v>
      </c>
      <c r="Z214" s="242"/>
      <c r="AA214" s="115"/>
      <c r="AB214" s="115"/>
      <c r="AC214" s="242" t="s">
        <v>24</v>
      </c>
      <c r="AD214" s="242" t="s">
        <v>25</v>
      </c>
      <c r="AE214" s="242" t="s">
        <v>26</v>
      </c>
      <c r="AF214" s="242" t="s">
        <v>27</v>
      </c>
      <c r="AG214" s="242"/>
      <c r="AH214" s="115"/>
      <c r="AI214" s="115"/>
      <c r="AJ214" s="242" t="s">
        <v>24</v>
      </c>
      <c r="AK214" s="242" t="s">
        <v>25</v>
      </c>
      <c r="AL214" s="242" t="s">
        <v>26</v>
      </c>
      <c r="AM214" s="242" t="s">
        <v>27</v>
      </c>
      <c r="AN214" s="240"/>
      <c r="AO214" s="85"/>
      <c r="AP214" s="85"/>
      <c r="AQ214" s="241"/>
      <c r="AR214" s="148">
        <f t="shared" si="95"/>
        <v>0</v>
      </c>
      <c r="AS214" s="148">
        <f t="shared" si="96"/>
        <v>0</v>
      </c>
    </row>
    <row r="215" spans="1:45" ht="26" customHeight="1">
      <c r="A215" s="34" t="s">
        <v>95</v>
      </c>
      <c r="B215" s="21" t="s">
        <v>243</v>
      </c>
      <c r="C215" s="23" t="s">
        <v>69</v>
      </c>
      <c r="D215" s="23" t="s">
        <v>96</v>
      </c>
      <c r="E215" s="24">
        <v>25</v>
      </c>
      <c r="F215" s="24">
        <v>12.5</v>
      </c>
      <c r="G215" s="24">
        <v>11.88</v>
      </c>
      <c r="H215" s="24">
        <v>11.25</v>
      </c>
      <c r="I215" s="50">
        <f t="shared" si="114"/>
        <v>12.5</v>
      </c>
      <c r="J215" s="50">
        <f t="shared" si="115"/>
        <v>11.88</v>
      </c>
      <c r="K215" s="50">
        <f t="shared" si="116"/>
        <v>11.25</v>
      </c>
      <c r="L215" s="50">
        <f t="shared" si="97"/>
        <v>12.5</v>
      </c>
      <c r="M215" s="55"/>
      <c r="N215" s="52">
        <f t="shared" si="93"/>
        <v>0</v>
      </c>
      <c r="O215" s="243"/>
      <c r="P215" s="243"/>
      <c r="Q215" s="243"/>
      <c r="R215" s="243"/>
      <c r="S215" s="88">
        <f t="shared" ref="S215:S223" si="136">SUM(O215:R215)</f>
        <v>0</v>
      </c>
      <c r="T215" s="89">
        <f>S215*($F215+$N215)</f>
        <v>0</v>
      </c>
      <c r="U215" s="89">
        <f>S215*($L215+$N215)</f>
        <v>0</v>
      </c>
      <c r="V215" s="244"/>
      <c r="W215" s="244"/>
      <c r="X215" s="244"/>
      <c r="Y215" s="244"/>
      <c r="Z215" s="88">
        <f t="shared" ref="Z215:Z223" si="137">SUM(V215:Y215)</f>
        <v>0</v>
      </c>
      <c r="AA215" s="89">
        <f>Z215*($F215+$N215)</f>
        <v>0</v>
      </c>
      <c r="AB215" s="89">
        <f>Z215*($L215+$N215)</f>
        <v>0</v>
      </c>
      <c r="AC215" s="243"/>
      <c r="AD215" s="243"/>
      <c r="AE215" s="243"/>
      <c r="AF215" s="243"/>
      <c r="AG215" s="88">
        <f t="shared" ref="AG215:AG223" si="138">SUM(AC215:AF215)</f>
        <v>0</v>
      </c>
      <c r="AH215" s="89">
        <f>AG215*($F215+$N215)</f>
        <v>0</v>
      </c>
      <c r="AI215" s="89">
        <f>AG215*($L215+$N215)</f>
        <v>0</v>
      </c>
      <c r="AJ215" s="244"/>
      <c r="AK215" s="244"/>
      <c r="AL215" s="244"/>
      <c r="AM215" s="244"/>
      <c r="AN215" s="90">
        <f t="shared" ref="AN215:AN223" si="139">SUM(AJ215:AM215)</f>
        <v>0</v>
      </c>
      <c r="AO215" s="142">
        <f>AN215*($F215+$N215)</f>
        <v>0</v>
      </c>
      <c r="AP215" s="142">
        <f>AN215*($L215+$N215)</f>
        <v>0</v>
      </c>
      <c r="AQ215" s="91">
        <f>AS215</f>
        <v>0</v>
      </c>
      <c r="AR215" s="147">
        <f t="shared" si="95"/>
        <v>0</v>
      </c>
      <c r="AS215" s="147">
        <f t="shared" si="96"/>
        <v>0</v>
      </c>
    </row>
    <row r="216" spans="1:45" ht="26" customHeight="1">
      <c r="A216" s="444" t="s">
        <v>97</v>
      </c>
      <c r="B216" s="466" t="s">
        <v>244</v>
      </c>
      <c r="C216" s="27" t="s">
        <v>13</v>
      </c>
      <c r="D216" s="27" t="s">
        <v>96</v>
      </c>
      <c r="E216" s="28">
        <v>25</v>
      </c>
      <c r="F216" s="28">
        <v>12.5</v>
      </c>
      <c r="G216" s="28">
        <v>11.88</v>
      </c>
      <c r="H216" s="28">
        <v>11.25</v>
      </c>
      <c r="I216" s="50">
        <f t="shared" si="114"/>
        <v>12.5</v>
      </c>
      <c r="J216" s="50">
        <f t="shared" si="115"/>
        <v>11.88</v>
      </c>
      <c r="K216" s="50">
        <f t="shared" si="116"/>
        <v>11.25</v>
      </c>
      <c r="L216" s="50">
        <f t="shared" si="97"/>
        <v>12.5</v>
      </c>
      <c r="M216" s="55"/>
      <c r="N216" s="52">
        <f t="shared" si="93"/>
        <v>0</v>
      </c>
      <c r="O216" s="243"/>
      <c r="P216" s="243"/>
      <c r="Q216" s="243"/>
      <c r="R216" s="243"/>
      <c r="S216" s="88">
        <f t="shared" si="136"/>
        <v>0</v>
      </c>
      <c r="T216" s="89">
        <f t="shared" ref="T216:T223" si="140">S216*($F216+$N216)</f>
        <v>0</v>
      </c>
      <c r="U216" s="89">
        <f t="shared" ref="U216:U223" si="141">S216*($L216+$N216)</f>
        <v>0</v>
      </c>
      <c r="V216" s="244"/>
      <c r="W216" s="244"/>
      <c r="X216" s="244"/>
      <c r="Y216" s="244"/>
      <c r="Z216" s="88">
        <f t="shared" si="137"/>
        <v>0</v>
      </c>
      <c r="AA216" s="89">
        <f t="shared" ref="AA216:AA223" si="142">Z216*($F216+$N216)</f>
        <v>0</v>
      </c>
      <c r="AB216" s="89">
        <f t="shared" ref="AB216:AB223" si="143">Z216*($L216+$N216)</f>
        <v>0</v>
      </c>
      <c r="AC216" s="243"/>
      <c r="AD216" s="243"/>
      <c r="AE216" s="243"/>
      <c r="AF216" s="243"/>
      <c r="AG216" s="88">
        <f t="shared" si="138"/>
        <v>0</v>
      </c>
      <c r="AH216" s="89">
        <f t="shared" ref="AH216:AH223" si="144">AG216*($F216+$N216)</f>
        <v>0</v>
      </c>
      <c r="AI216" s="89">
        <f t="shared" ref="AI216:AI223" si="145">AG216*($L216+$N216)</f>
        <v>0</v>
      </c>
      <c r="AJ216" s="244"/>
      <c r="AK216" s="244"/>
      <c r="AL216" s="244"/>
      <c r="AM216" s="244"/>
      <c r="AN216" s="90">
        <f t="shared" si="139"/>
        <v>0</v>
      </c>
      <c r="AO216" s="142">
        <f t="shared" ref="AO216:AO223" si="146">AN216*($F216+$N216)</f>
        <v>0</v>
      </c>
      <c r="AP216" s="142">
        <f t="shared" ref="AP216:AP223" si="147">AN216*($L216+$N216)</f>
        <v>0</v>
      </c>
      <c r="AQ216" s="91">
        <f t="shared" ref="AQ216:AQ223" si="148">AS216</f>
        <v>0</v>
      </c>
      <c r="AR216" s="147">
        <f t="shared" si="95"/>
        <v>0</v>
      </c>
      <c r="AS216" s="147">
        <f t="shared" si="96"/>
        <v>0</v>
      </c>
    </row>
    <row r="217" spans="1:45" ht="26" customHeight="1">
      <c r="A217" s="445"/>
      <c r="B217" s="467"/>
      <c r="C217" s="27" t="s">
        <v>69</v>
      </c>
      <c r="D217" s="27" t="s">
        <v>96</v>
      </c>
      <c r="E217" s="28">
        <v>25</v>
      </c>
      <c r="F217" s="28">
        <v>12.5</v>
      </c>
      <c r="G217" s="28">
        <v>11.88</v>
      </c>
      <c r="H217" s="28">
        <v>11.25</v>
      </c>
      <c r="I217" s="50">
        <f t="shared" si="114"/>
        <v>12.5</v>
      </c>
      <c r="J217" s="50">
        <f t="shared" si="115"/>
        <v>11.88</v>
      </c>
      <c r="K217" s="50">
        <f t="shared" si="116"/>
        <v>11.25</v>
      </c>
      <c r="L217" s="50">
        <f t="shared" si="97"/>
        <v>12.5</v>
      </c>
      <c r="M217" s="55"/>
      <c r="N217" s="52">
        <f t="shared" si="93"/>
        <v>0</v>
      </c>
      <c r="O217" s="243"/>
      <c r="P217" s="243"/>
      <c r="Q217" s="243"/>
      <c r="R217" s="243"/>
      <c r="S217" s="88">
        <f t="shared" si="136"/>
        <v>0</v>
      </c>
      <c r="T217" s="89">
        <f t="shared" si="140"/>
        <v>0</v>
      </c>
      <c r="U217" s="89">
        <f t="shared" si="141"/>
        <v>0</v>
      </c>
      <c r="V217" s="244"/>
      <c r="W217" s="244"/>
      <c r="X217" s="244"/>
      <c r="Y217" s="244"/>
      <c r="Z217" s="88">
        <f t="shared" si="137"/>
        <v>0</v>
      </c>
      <c r="AA217" s="89">
        <f t="shared" si="142"/>
        <v>0</v>
      </c>
      <c r="AB217" s="89">
        <f t="shared" si="143"/>
        <v>0</v>
      </c>
      <c r="AC217" s="243"/>
      <c r="AD217" s="243"/>
      <c r="AE217" s="243"/>
      <c r="AF217" s="243"/>
      <c r="AG217" s="88">
        <f t="shared" si="138"/>
        <v>0</v>
      </c>
      <c r="AH217" s="89">
        <f t="shared" si="144"/>
        <v>0</v>
      </c>
      <c r="AI217" s="89">
        <f t="shared" si="145"/>
        <v>0</v>
      </c>
      <c r="AJ217" s="244"/>
      <c r="AK217" s="244"/>
      <c r="AL217" s="244"/>
      <c r="AM217" s="244"/>
      <c r="AN217" s="90">
        <f t="shared" si="139"/>
        <v>0</v>
      </c>
      <c r="AO217" s="142">
        <f t="shared" si="146"/>
        <v>0</v>
      </c>
      <c r="AP217" s="142">
        <f t="shared" si="147"/>
        <v>0</v>
      </c>
      <c r="AQ217" s="91">
        <f t="shared" si="148"/>
        <v>0</v>
      </c>
      <c r="AR217" s="147">
        <f t="shared" si="95"/>
        <v>0</v>
      </c>
      <c r="AS217" s="147">
        <f t="shared" si="96"/>
        <v>0</v>
      </c>
    </row>
    <row r="218" spans="1:45" ht="26" customHeight="1">
      <c r="A218" s="458" t="s">
        <v>98</v>
      </c>
      <c r="B218" s="468" t="s">
        <v>245</v>
      </c>
      <c r="C218" s="23" t="s">
        <v>14</v>
      </c>
      <c r="D218" s="23" t="s">
        <v>96</v>
      </c>
      <c r="E218" s="24">
        <v>25</v>
      </c>
      <c r="F218" s="24">
        <v>12.5</v>
      </c>
      <c r="G218" s="24">
        <v>11.88</v>
      </c>
      <c r="H218" s="24">
        <v>11.25</v>
      </c>
      <c r="I218" s="50">
        <f t="shared" si="114"/>
        <v>12.5</v>
      </c>
      <c r="J218" s="50">
        <f t="shared" si="115"/>
        <v>11.88</v>
      </c>
      <c r="K218" s="50">
        <f t="shared" si="116"/>
        <v>11.25</v>
      </c>
      <c r="L218" s="50">
        <f t="shared" si="97"/>
        <v>12.5</v>
      </c>
      <c r="M218" s="55"/>
      <c r="N218" s="52">
        <f t="shared" si="93"/>
        <v>0</v>
      </c>
      <c r="O218" s="243"/>
      <c r="P218" s="243"/>
      <c r="Q218" s="243"/>
      <c r="R218" s="243"/>
      <c r="S218" s="88">
        <f t="shared" si="136"/>
        <v>0</v>
      </c>
      <c r="T218" s="89">
        <f t="shared" si="140"/>
        <v>0</v>
      </c>
      <c r="U218" s="89">
        <f t="shared" si="141"/>
        <v>0</v>
      </c>
      <c r="V218" s="244"/>
      <c r="W218" s="244"/>
      <c r="X218" s="244"/>
      <c r="Y218" s="244"/>
      <c r="Z218" s="88">
        <f t="shared" si="137"/>
        <v>0</v>
      </c>
      <c r="AA218" s="89">
        <f t="shared" si="142"/>
        <v>0</v>
      </c>
      <c r="AB218" s="89">
        <f t="shared" si="143"/>
        <v>0</v>
      </c>
      <c r="AC218" s="243"/>
      <c r="AD218" s="243"/>
      <c r="AE218" s="243"/>
      <c r="AF218" s="243"/>
      <c r="AG218" s="88">
        <f t="shared" si="138"/>
        <v>0</v>
      </c>
      <c r="AH218" s="89">
        <f t="shared" si="144"/>
        <v>0</v>
      </c>
      <c r="AI218" s="89">
        <f t="shared" si="145"/>
        <v>0</v>
      </c>
      <c r="AJ218" s="244"/>
      <c r="AK218" s="244"/>
      <c r="AL218" s="244"/>
      <c r="AM218" s="244"/>
      <c r="AN218" s="90">
        <f t="shared" si="139"/>
        <v>0</v>
      </c>
      <c r="AO218" s="142">
        <f t="shared" si="146"/>
        <v>0</v>
      </c>
      <c r="AP218" s="142">
        <f t="shared" si="147"/>
        <v>0</v>
      </c>
      <c r="AQ218" s="91">
        <f t="shared" si="148"/>
        <v>0</v>
      </c>
      <c r="AR218" s="147">
        <f t="shared" si="95"/>
        <v>0</v>
      </c>
      <c r="AS218" s="147">
        <f t="shared" si="96"/>
        <v>0</v>
      </c>
    </row>
    <row r="219" spans="1:45" ht="26" customHeight="1">
      <c r="A219" s="459"/>
      <c r="B219" s="469"/>
      <c r="C219" s="23" t="s">
        <v>15</v>
      </c>
      <c r="D219" s="23" t="s">
        <v>96</v>
      </c>
      <c r="E219" s="24">
        <v>25</v>
      </c>
      <c r="F219" s="24">
        <v>12.5</v>
      </c>
      <c r="G219" s="24">
        <v>11.88</v>
      </c>
      <c r="H219" s="24">
        <v>11.25</v>
      </c>
      <c r="I219" s="50">
        <f t="shared" si="114"/>
        <v>12.5</v>
      </c>
      <c r="J219" s="50">
        <f t="shared" si="115"/>
        <v>11.88</v>
      </c>
      <c r="K219" s="50">
        <f t="shared" si="116"/>
        <v>11.25</v>
      </c>
      <c r="L219" s="50">
        <f t="shared" si="97"/>
        <v>12.5</v>
      </c>
      <c r="M219" s="55"/>
      <c r="N219" s="52">
        <f t="shared" si="93"/>
        <v>0</v>
      </c>
      <c r="O219" s="243"/>
      <c r="P219" s="243"/>
      <c r="Q219" s="243"/>
      <c r="R219" s="243"/>
      <c r="S219" s="88">
        <f t="shared" si="136"/>
        <v>0</v>
      </c>
      <c r="T219" s="89">
        <f t="shared" si="140"/>
        <v>0</v>
      </c>
      <c r="U219" s="89">
        <f t="shared" si="141"/>
        <v>0</v>
      </c>
      <c r="V219" s="244"/>
      <c r="W219" s="244"/>
      <c r="X219" s="244"/>
      <c r="Y219" s="244"/>
      <c r="Z219" s="88">
        <f t="shared" si="137"/>
        <v>0</v>
      </c>
      <c r="AA219" s="89">
        <f t="shared" si="142"/>
        <v>0</v>
      </c>
      <c r="AB219" s="89">
        <f t="shared" si="143"/>
        <v>0</v>
      </c>
      <c r="AC219" s="243"/>
      <c r="AD219" s="243"/>
      <c r="AE219" s="243"/>
      <c r="AF219" s="243"/>
      <c r="AG219" s="88">
        <f t="shared" si="138"/>
        <v>0</v>
      </c>
      <c r="AH219" s="89">
        <f t="shared" si="144"/>
        <v>0</v>
      </c>
      <c r="AI219" s="89">
        <f t="shared" si="145"/>
        <v>0</v>
      </c>
      <c r="AJ219" s="244"/>
      <c r="AK219" s="244"/>
      <c r="AL219" s="244"/>
      <c r="AM219" s="244"/>
      <c r="AN219" s="90">
        <f t="shared" si="139"/>
        <v>0</v>
      </c>
      <c r="AO219" s="142">
        <f t="shared" si="146"/>
        <v>0</v>
      </c>
      <c r="AP219" s="142">
        <f t="shared" si="147"/>
        <v>0</v>
      </c>
      <c r="AQ219" s="91">
        <f t="shared" si="148"/>
        <v>0</v>
      </c>
      <c r="AR219" s="147">
        <f t="shared" si="95"/>
        <v>0</v>
      </c>
      <c r="AS219" s="147">
        <f t="shared" si="96"/>
        <v>0</v>
      </c>
    </row>
    <row r="220" spans="1:45" ht="26" customHeight="1">
      <c r="A220" s="444" t="s">
        <v>99</v>
      </c>
      <c r="B220" s="466" t="s">
        <v>447</v>
      </c>
      <c r="C220" s="27" t="s">
        <v>16</v>
      </c>
      <c r="D220" s="27" t="s">
        <v>96</v>
      </c>
      <c r="E220" s="28">
        <v>25</v>
      </c>
      <c r="F220" s="28">
        <v>12.5</v>
      </c>
      <c r="G220" s="28">
        <v>11.88</v>
      </c>
      <c r="H220" s="28">
        <v>11.25</v>
      </c>
      <c r="I220" s="50">
        <f t="shared" si="114"/>
        <v>12.5</v>
      </c>
      <c r="J220" s="50">
        <f t="shared" si="115"/>
        <v>11.88</v>
      </c>
      <c r="K220" s="50">
        <f t="shared" si="116"/>
        <v>11.25</v>
      </c>
      <c r="L220" s="50">
        <f t="shared" si="97"/>
        <v>12.5</v>
      </c>
      <c r="M220" s="55"/>
      <c r="N220" s="52">
        <f t="shared" si="93"/>
        <v>0</v>
      </c>
      <c r="O220" s="243"/>
      <c r="P220" s="243"/>
      <c r="Q220" s="243"/>
      <c r="R220" s="243"/>
      <c r="S220" s="88">
        <f t="shared" si="136"/>
        <v>0</v>
      </c>
      <c r="T220" s="89">
        <f t="shared" si="140"/>
        <v>0</v>
      </c>
      <c r="U220" s="89">
        <f t="shared" si="141"/>
        <v>0</v>
      </c>
      <c r="V220" s="244"/>
      <c r="W220" s="244"/>
      <c r="X220" s="244"/>
      <c r="Y220" s="244"/>
      <c r="Z220" s="88">
        <f t="shared" si="137"/>
        <v>0</v>
      </c>
      <c r="AA220" s="89">
        <f t="shared" si="142"/>
        <v>0</v>
      </c>
      <c r="AB220" s="89">
        <f t="shared" si="143"/>
        <v>0</v>
      </c>
      <c r="AC220" s="243"/>
      <c r="AD220" s="243"/>
      <c r="AE220" s="243"/>
      <c r="AF220" s="243"/>
      <c r="AG220" s="88">
        <f t="shared" si="138"/>
        <v>0</v>
      </c>
      <c r="AH220" s="89">
        <f t="shared" si="144"/>
        <v>0</v>
      </c>
      <c r="AI220" s="89">
        <f t="shared" si="145"/>
        <v>0</v>
      </c>
      <c r="AJ220" s="244"/>
      <c r="AK220" s="244"/>
      <c r="AL220" s="244"/>
      <c r="AM220" s="244"/>
      <c r="AN220" s="90">
        <f t="shared" si="139"/>
        <v>0</v>
      </c>
      <c r="AO220" s="142">
        <f t="shared" si="146"/>
        <v>0</v>
      </c>
      <c r="AP220" s="142">
        <f t="shared" si="147"/>
        <v>0</v>
      </c>
      <c r="AQ220" s="91">
        <f t="shared" si="148"/>
        <v>0</v>
      </c>
      <c r="AR220" s="147">
        <f t="shared" si="95"/>
        <v>0</v>
      </c>
      <c r="AS220" s="147">
        <f t="shared" si="96"/>
        <v>0</v>
      </c>
    </row>
    <row r="221" spans="1:45" ht="26" customHeight="1">
      <c r="A221" s="445"/>
      <c r="B221" s="467"/>
      <c r="C221" s="27" t="s">
        <v>69</v>
      </c>
      <c r="D221" s="27" t="s">
        <v>96</v>
      </c>
      <c r="E221" s="28">
        <v>25</v>
      </c>
      <c r="F221" s="28">
        <v>12.5</v>
      </c>
      <c r="G221" s="28">
        <v>11.88</v>
      </c>
      <c r="H221" s="28">
        <v>11.25</v>
      </c>
      <c r="I221" s="50">
        <f t="shared" si="114"/>
        <v>12.5</v>
      </c>
      <c r="J221" s="50">
        <f t="shared" si="115"/>
        <v>11.88</v>
      </c>
      <c r="K221" s="50">
        <f t="shared" si="116"/>
        <v>11.25</v>
      </c>
      <c r="L221" s="50">
        <f t="shared" si="97"/>
        <v>12.5</v>
      </c>
      <c r="M221" s="55"/>
      <c r="N221" s="52">
        <f t="shared" si="93"/>
        <v>0</v>
      </c>
      <c r="O221" s="243"/>
      <c r="P221" s="243"/>
      <c r="Q221" s="243"/>
      <c r="R221" s="243"/>
      <c r="S221" s="88">
        <f t="shared" si="136"/>
        <v>0</v>
      </c>
      <c r="T221" s="89">
        <f t="shared" si="140"/>
        <v>0</v>
      </c>
      <c r="U221" s="89">
        <f t="shared" si="141"/>
        <v>0</v>
      </c>
      <c r="V221" s="244"/>
      <c r="W221" s="244"/>
      <c r="X221" s="244"/>
      <c r="Y221" s="244"/>
      <c r="Z221" s="88">
        <f t="shared" si="137"/>
        <v>0</v>
      </c>
      <c r="AA221" s="89">
        <f t="shared" si="142"/>
        <v>0</v>
      </c>
      <c r="AB221" s="89">
        <f t="shared" si="143"/>
        <v>0</v>
      </c>
      <c r="AC221" s="243"/>
      <c r="AD221" s="243"/>
      <c r="AE221" s="243"/>
      <c r="AF221" s="243"/>
      <c r="AG221" s="88">
        <f t="shared" si="138"/>
        <v>0</v>
      </c>
      <c r="AH221" s="89">
        <f t="shared" si="144"/>
        <v>0</v>
      </c>
      <c r="AI221" s="89">
        <f t="shared" si="145"/>
        <v>0</v>
      </c>
      <c r="AJ221" s="244"/>
      <c r="AK221" s="244"/>
      <c r="AL221" s="244"/>
      <c r="AM221" s="244"/>
      <c r="AN221" s="90">
        <f t="shared" si="139"/>
        <v>0</v>
      </c>
      <c r="AO221" s="142">
        <f t="shared" si="146"/>
        <v>0</v>
      </c>
      <c r="AP221" s="142">
        <f t="shared" si="147"/>
        <v>0</v>
      </c>
      <c r="AQ221" s="91">
        <f t="shared" si="148"/>
        <v>0</v>
      </c>
      <c r="AR221" s="147">
        <f t="shared" si="95"/>
        <v>0</v>
      </c>
      <c r="AS221" s="147">
        <f t="shared" si="96"/>
        <v>0</v>
      </c>
    </row>
    <row r="222" spans="1:45" ht="26" customHeight="1">
      <c r="A222" s="458" t="s">
        <v>100</v>
      </c>
      <c r="B222" s="468" t="s">
        <v>448</v>
      </c>
      <c r="C222" s="27" t="s">
        <v>16</v>
      </c>
      <c r="D222" s="27" t="s">
        <v>96</v>
      </c>
      <c r="E222" s="28">
        <v>25</v>
      </c>
      <c r="F222" s="28">
        <v>12.5</v>
      </c>
      <c r="G222" s="28">
        <v>11.88</v>
      </c>
      <c r="H222" s="28">
        <v>11.25</v>
      </c>
      <c r="I222" s="50">
        <f t="shared" si="114"/>
        <v>12.5</v>
      </c>
      <c r="J222" s="50">
        <f t="shared" si="115"/>
        <v>11.88</v>
      </c>
      <c r="K222" s="50">
        <f t="shared" si="116"/>
        <v>11.25</v>
      </c>
      <c r="L222" s="50">
        <f t="shared" si="97"/>
        <v>12.5</v>
      </c>
      <c r="M222" s="55"/>
      <c r="N222" s="52">
        <f t="shared" si="93"/>
        <v>0</v>
      </c>
      <c r="O222" s="243"/>
      <c r="P222" s="243"/>
      <c r="Q222" s="243"/>
      <c r="R222" s="243"/>
      <c r="S222" s="88">
        <f t="shared" si="136"/>
        <v>0</v>
      </c>
      <c r="T222" s="89">
        <f t="shared" si="140"/>
        <v>0</v>
      </c>
      <c r="U222" s="89">
        <f t="shared" si="141"/>
        <v>0</v>
      </c>
      <c r="V222" s="244"/>
      <c r="W222" s="244"/>
      <c r="X222" s="244"/>
      <c r="Y222" s="244"/>
      <c r="Z222" s="88">
        <f t="shared" si="137"/>
        <v>0</v>
      </c>
      <c r="AA222" s="89">
        <f t="shared" si="142"/>
        <v>0</v>
      </c>
      <c r="AB222" s="89">
        <f t="shared" si="143"/>
        <v>0</v>
      </c>
      <c r="AC222" s="243"/>
      <c r="AD222" s="243"/>
      <c r="AE222" s="243"/>
      <c r="AF222" s="243"/>
      <c r="AG222" s="88">
        <f t="shared" si="138"/>
        <v>0</v>
      </c>
      <c r="AH222" s="89">
        <f t="shared" si="144"/>
        <v>0</v>
      </c>
      <c r="AI222" s="89">
        <f t="shared" si="145"/>
        <v>0</v>
      </c>
      <c r="AJ222" s="244"/>
      <c r="AK222" s="244"/>
      <c r="AL222" s="244"/>
      <c r="AM222" s="244"/>
      <c r="AN222" s="90">
        <f t="shared" si="139"/>
        <v>0</v>
      </c>
      <c r="AO222" s="142">
        <f t="shared" si="146"/>
        <v>0</v>
      </c>
      <c r="AP222" s="142">
        <f t="shared" si="147"/>
        <v>0</v>
      </c>
      <c r="AQ222" s="91">
        <f t="shared" si="148"/>
        <v>0</v>
      </c>
      <c r="AR222" s="147">
        <f t="shared" si="95"/>
        <v>0</v>
      </c>
      <c r="AS222" s="147">
        <f t="shared" si="96"/>
        <v>0</v>
      </c>
    </row>
    <row r="223" spans="1:45" ht="26" customHeight="1">
      <c r="A223" s="459"/>
      <c r="B223" s="469"/>
      <c r="C223" s="27" t="s">
        <v>69</v>
      </c>
      <c r="D223" s="27" t="s">
        <v>96</v>
      </c>
      <c r="E223" s="28">
        <v>25</v>
      </c>
      <c r="F223" s="28">
        <v>12.5</v>
      </c>
      <c r="G223" s="28">
        <v>11.88</v>
      </c>
      <c r="H223" s="28">
        <v>11.25</v>
      </c>
      <c r="I223" s="50">
        <f t="shared" si="114"/>
        <v>12.5</v>
      </c>
      <c r="J223" s="50">
        <f t="shared" si="115"/>
        <v>11.88</v>
      </c>
      <c r="K223" s="50">
        <f t="shared" si="116"/>
        <v>11.25</v>
      </c>
      <c r="L223" s="50">
        <f t="shared" si="97"/>
        <v>12.5</v>
      </c>
      <c r="M223" s="55"/>
      <c r="N223" s="52">
        <f t="shared" si="93"/>
        <v>0</v>
      </c>
      <c r="O223" s="243"/>
      <c r="P223" s="243"/>
      <c r="Q223" s="243"/>
      <c r="R223" s="243"/>
      <c r="S223" s="88">
        <f t="shared" si="136"/>
        <v>0</v>
      </c>
      <c r="T223" s="89">
        <f t="shared" si="140"/>
        <v>0</v>
      </c>
      <c r="U223" s="89">
        <f t="shared" si="141"/>
        <v>0</v>
      </c>
      <c r="V223" s="244"/>
      <c r="W223" s="244"/>
      <c r="X223" s="244"/>
      <c r="Y223" s="244"/>
      <c r="Z223" s="88">
        <f t="shared" si="137"/>
        <v>0</v>
      </c>
      <c r="AA223" s="89">
        <f t="shared" si="142"/>
        <v>0</v>
      </c>
      <c r="AB223" s="89">
        <f t="shared" si="143"/>
        <v>0</v>
      </c>
      <c r="AC223" s="243"/>
      <c r="AD223" s="243"/>
      <c r="AE223" s="243"/>
      <c r="AF223" s="243"/>
      <c r="AG223" s="88">
        <f t="shared" si="138"/>
        <v>0</v>
      </c>
      <c r="AH223" s="89">
        <f t="shared" si="144"/>
        <v>0</v>
      </c>
      <c r="AI223" s="89">
        <f t="shared" si="145"/>
        <v>0</v>
      </c>
      <c r="AJ223" s="244"/>
      <c r="AK223" s="244"/>
      <c r="AL223" s="244"/>
      <c r="AM223" s="244"/>
      <c r="AN223" s="90">
        <f t="shared" si="139"/>
        <v>0</v>
      </c>
      <c r="AO223" s="142">
        <f t="shared" si="146"/>
        <v>0</v>
      </c>
      <c r="AP223" s="142">
        <f t="shared" si="147"/>
        <v>0</v>
      </c>
      <c r="AQ223" s="91">
        <f t="shared" si="148"/>
        <v>0</v>
      </c>
      <c r="AR223" s="147">
        <f t="shared" si="95"/>
        <v>0</v>
      </c>
      <c r="AS223" s="147">
        <f t="shared" si="96"/>
        <v>0</v>
      </c>
    </row>
    <row r="224" spans="1:45" ht="26" customHeight="1">
      <c r="A224" s="153"/>
      <c r="B224" s="7" t="s">
        <v>19</v>
      </c>
      <c r="C224" s="11"/>
      <c r="D224" s="11"/>
      <c r="E224" s="16"/>
      <c r="F224" s="16"/>
      <c r="G224" s="16"/>
      <c r="H224" s="16"/>
      <c r="I224" s="114">
        <f t="shared" si="114"/>
        <v>0</v>
      </c>
      <c r="J224" s="114">
        <f t="shared" si="115"/>
        <v>0</v>
      </c>
      <c r="K224" s="114">
        <f t="shared" si="116"/>
        <v>0</v>
      </c>
      <c r="L224" s="50">
        <f t="shared" si="97"/>
        <v>0</v>
      </c>
      <c r="M224" s="55"/>
      <c r="N224" s="113">
        <f t="shared" si="93"/>
        <v>0</v>
      </c>
      <c r="O224" s="242" t="s">
        <v>28</v>
      </c>
      <c r="P224" s="242" t="s">
        <v>24</v>
      </c>
      <c r="Q224" s="242" t="s">
        <v>25</v>
      </c>
      <c r="R224" s="242" t="s">
        <v>26</v>
      </c>
      <c r="S224" s="242"/>
      <c r="T224" s="115"/>
      <c r="U224" s="115"/>
      <c r="V224" s="242" t="s">
        <v>28</v>
      </c>
      <c r="W224" s="242" t="s">
        <v>24</v>
      </c>
      <c r="X224" s="242" t="s">
        <v>25</v>
      </c>
      <c r="Y224" s="242" t="s">
        <v>26</v>
      </c>
      <c r="Z224" s="242"/>
      <c r="AA224" s="115"/>
      <c r="AB224" s="115"/>
      <c r="AC224" s="242" t="s">
        <v>28</v>
      </c>
      <c r="AD224" s="242" t="s">
        <v>24</v>
      </c>
      <c r="AE224" s="242" t="s">
        <v>25</v>
      </c>
      <c r="AF224" s="242" t="s">
        <v>26</v>
      </c>
      <c r="AG224" s="242"/>
      <c r="AH224" s="115"/>
      <c r="AI224" s="115"/>
      <c r="AJ224" s="242" t="s">
        <v>28</v>
      </c>
      <c r="AK224" s="242" t="s">
        <v>24</v>
      </c>
      <c r="AL224" s="242" t="s">
        <v>25</v>
      </c>
      <c r="AM224" s="242" t="s">
        <v>26</v>
      </c>
      <c r="AN224" s="240"/>
      <c r="AO224" s="85"/>
      <c r="AP224" s="85"/>
      <c r="AQ224" s="241"/>
      <c r="AR224" s="147">
        <f t="shared" si="95"/>
        <v>0</v>
      </c>
      <c r="AS224" s="147">
        <f t="shared" si="96"/>
        <v>0</v>
      </c>
    </row>
    <row r="225" spans="1:45" ht="26" customHeight="1">
      <c r="A225" s="444" t="s">
        <v>101</v>
      </c>
      <c r="B225" s="470" t="s">
        <v>449</v>
      </c>
      <c r="C225" s="27" t="s">
        <v>69</v>
      </c>
      <c r="D225" s="27" t="s">
        <v>102</v>
      </c>
      <c r="E225" s="28">
        <v>25</v>
      </c>
      <c r="F225" s="28">
        <v>12.5</v>
      </c>
      <c r="G225" s="28">
        <v>11.88</v>
      </c>
      <c r="H225" s="28">
        <v>11.25</v>
      </c>
      <c r="I225" s="50">
        <f t="shared" si="114"/>
        <v>12.5</v>
      </c>
      <c r="J225" s="50">
        <f t="shared" si="115"/>
        <v>11.88</v>
      </c>
      <c r="K225" s="50">
        <f t="shared" si="116"/>
        <v>11.25</v>
      </c>
      <c r="L225" s="50">
        <f t="shared" si="97"/>
        <v>12.5</v>
      </c>
      <c r="M225" s="55"/>
      <c r="N225" s="52">
        <f t="shared" si="93"/>
        <v>0</v>
      </c>
      <c r="O225" s="243"/>
      <c r="P225" s="243"/>
      <c r="Q225" s="243"/>
      <c r="R225" s="243"/>
      <c r="S225" s="88">
        <f t="shared" ref="S225:S230" si="149">SUM(O225:R225)</f>
        <v>0</v>
      </c>
      <c r="T225" s="89">
        <f>S225*($F225+$N225)</f>
        <v>0</v>
      </c>
      <c r="U225" s="89">
        <f>S225*($L225+$N225)</f>
        <v>0</v>
      </c>
      <c r="V225" s="244"/>
      <c r="W225" s="244"/>
      <c r="X225" s="244"/>
      <c r="Y225" s="244"/>
      <c r="Z225" s="88">
        <f t="shared" ref="Z225:Z230" si="150">SUM(V225:Y225)</f>
        <v>0</v>
      </c>
      <c r="AA225" s="89">
        <f>Z225*($F225+$N225)</f>
        <v>0</v>
      </c>
      <c r="AB225" s="89">
        <f>Z225*($L225+$N225)</f>
        <v>0</v>
      </c>
      <c r="AC225" s="243"/>
      <c r="AD225" s="243"/>
      <c r="AE225" s="243"/>
      <c r="AF225" s="243"/>
      <c r="AG225" s="88">
        <f t="shared" ref="AG225:AG230" si="151">SUM(AC225:AF225)</f>
        <v>0</v>
      </c>
      <c r="AH225" s="89">
        <f>AG225*($F225+$N225)</f>
        <v>0</v>
      </c>
      <c r="AI225" s="89">
        <f>AG225*($L225+$N225)</f>
        <v>0</v>
      </c>
      <c r="AJ225" s="244"/>
      <c r="AK225" s="244"/>
      <c r="AL225" s="244"/>
      <c r="AM225" s="244"/>
      <c r="AN225" s="90">
        <f t="shared" ref="AN225:AN230" si="152">SUM(AJ225:AM225)</f>
        <v>0</v>
      </c>
      <c r="AO225" s="142">
        <f>AN225*($F225+$N225)</f>
        <v>0</v>
      </c>
      <c r="AP225" s="142">
        <f>AN225*($L225+$N225)</f>
        <v>0</v>
      </c>
      <c r="AQ225" s="91">
        <f>AS225</f>
        <v>0</v>
      </c>
      <c r="AR225" s="147">
        <f t="shared" si="95"/>
        <v>0</v>
      </c>
      <c r="AS225" s="147">
        <f t="shared" si="96"/>
        <v>0</v>
      </c>
    </row>
    <row r="226" spans="1:45" ht="26" customHeight="1">
      <c r="A226" s="445"/>
      <c r="B226" s="471"/>
      <c r="C226" s="27" t="s">
        <v>14</v>
      </c>
      <c r="D226" s="27" t="s">
        <v>102</v>
      </c>
      <c r="E226" s="28">
        <v>25</v>
      </c>
      <c r="F226" s="28">
        <v>12.5</v>
      </c>
      <c r="G226" s="28">
        <v>11.88</v>
      </c>
      <c r="H226" s="28">
        <v>11.25</v>
      </c>
      <c r="I226" s="50">
        <f t="shared" si="114"/>
        <v>12.5</v>
      </c>
      <c r="J226" s="50">
        <f t="shared" si="115"/>
        <v>11.88</v>
      </c>
      <c r="K226" s="50">
        <f t="shared" si="116"/>
        <v>11.25</v>
      </c>
      <c r="L226" s="50">
        <f t="shared" si="97"/>
        <v>12.5</v>
      </c>
      <c r="M226" s="55"/>
      <c r="N226" s="52">
        <f t="shared" si="93"/>
        <v>0</v>
      </c>
      <c r="O226" s="243"/>
      <c r="P226" s="243"/>
      <c r="Q226" s="243"/>
      <c r="R226" s="243"/>
      <c r="S226" s="88">
        <f t="shared" si="149"/>
        <v>0</v>
      </c>
      <c r="T226" s="89">
        <f t="shared" ref="T226:T230" si="153">S226*($F226+$N226)</f>
        <v>0</v>
      </c>
      <c r="U226" s="89">
        <f t="shared" ref="U226:U230" si="154">S226*($L226+$N226)</f>
        <v>0</v>
      </c>
      <c r="V226" s="244"/>
      <c r="W226" s="244"/>
      <c r="X226" s="244"/>
      <c r="Y226" s="244"/>
      <c r="Z226" s="88">
        <f t="shared" si="150"/>
        <v>0</v>
      </c>
      <c r="AA226" s="89">
        <f t="shared" ref="AA226:AA230" si="155">Z226*($F226+$N226)</f>
        <v>0</v>
      </c>
      <c r="AB226" s="89">
        <f t="shared" ref="AB226:AB230" si="156">Z226*($L226+$N226)</f>
        <v>0</v>
      </c>
      <c r="AC226" s="243"/>
      <c r="AD226" s="243"/>
      <c r="AE226" s="243"/>
      <c r="AF226" s="243"/>
      <c r="AG226" s="88">
        <f t="shared" si="151"/>
        <v>0</v>
      </c>
      <c r="AH226" s="89">
        <f t="shared" ref="AH226:AH230" si="157">AG226*($F226+$N226)</f>
        <v>0</v>
      </c>
      <c r="AI226" s="89">
        <f t="shared" ref="AI226:AI230" si="158">AG226*($L226+$N226)</f>
        <v>0</v>
      </c>
      <c r="AJ226" s="244"/>
      <c r="AK226" s="244"/>
      <c r="AL226" s="244"/>
      <c r="AM226" s="244"/>
      <c r="AN226" s="90">
        <f t="shared" si="152"/>
        <v>0</v>
      </c>
      <c r="AO226" s="142">
        <f t="shared" ref="AO226:AO230" si="159">AN226*($F226+$N226)</f>
        <v>0</v>
      </c>
      <c r="AP226" s="142">
        <f t="shared" ref="AP226:AP230" si="160">AN226*($L226+$N226)</f>
        <v>0</v>
      </c>
      <c r="AQ226" s="91">
        <f t="shared" ref="AQ226:AQ230" si="161">AS226</f>
        <v>0</v>
      </c>
      <c r="AR226" s="147">
        <f t="shared" si="95"/>
        <v>0</v>
      </c>
      <c r="AS226" s="147">
        <f t="shared" si="96"/>
        <v>0</v>
      </c>
    </row>
    <row r="227" spans="1:45" ht="26" customHeight="1">
      <c r="A227" s="458" t="s">
        <v>103</v>
      </c>
      <c r="B227" s="460" t="s">
        <v>450</v>
      </c>
      <c r="C227" s="23" t="s">
        <v>69</v>
      </c>
      <c r="D227" s="23" t="s">
        <v>102</v>
      </c>
      <c r="E227" s="24">
        <v>25</v>
      </c>
      <c r="F227" s="24">
        <v>12.5</v>
      </c>
      <c r="G227" s="24">
        <v>11.88</v>
      </c>
      <c r="H227" s="24">
        <v>11.25</v>
      </c>
      <c r="I227" s="50">
        <f t="shared" si="114"/>
        <v>12.5</v>
      </c>
      <c r="J227" s="50">
        <f t="shared" si="115"/>
        <v>11.88</v>
      </c>
      <c r="K227" s="50">
        <f t="shared" si="116"/>
        <v>11.25</v>
      </c>
      <c r="L227" s="50">
        <f t="shared" si="97"/>
        <v>12.5</v>
      </c>
      <c r="M227" s="55"/>
      <c r="N227" s="52">
        <f t="shared" si="93"/>
        <v>0</v>
      </c>
      <c r="O227" s="243"/>
      <c r="P227" s="243"/>
      <c r="Q227" s="243"/>
      <c r="R227" s="243"/>
      <c r="S227" s="88">
        <f t="shared" si="149"/>
        <v>0</v>
      </c>
      <c r="T227" s="89">
        <f t="shared" si="153"/>
        <v>0</v>
      </c>
      <c r="U227" s="89">
        <f t="shared" si="154"/>
        <v>0</v>
      </c>
      <c r="V227" s="244"/>
      <c r="W227" s="244"/>
      <c r="X227" s="244"/>
      <c r="Y227" s="244"/>
      <c r="Z227" s="88">
        <f t="shared" si="150"/>
        <v>0</v>
      </c>
      <c r="AA227" s="89">
        <f t="shared" si="155"/>
        <v>0</v>
      </c>
      <c r="AB227" s="89">
        <f t="shared" si="156"/>
        <v>0</v>
      </c>
      <c r="AC227" s="243"/>
      <c r="AD227" s="243"/>
      <c r="AE227" s="243"/>
      <c r="AF227" s="243"/>
      <c r="AG227" s="88">
        <f t="shared" si="151"/>
        <v>0</v>
      </c>
      <c r="AH227" s="89">
        <f t="shared" si="157"/>
        <v>0</v>
      </c>
      <c r="AI227" s="89">
        <f t="shared" si="158"/>
        <v>0</v>
      </c>
      <c r="AJ227" s="244"/>
      <c r="AK227" s="244"/>
      <c r="AL227" s="244"/>
      <c r="AM227" s="244"/>
      <c r="AN227" s="90">
        <f t="shared" si="152"/>
        <v>0</v>
      </c>
      <c r="AO227" s="142">
        <f t="shared" si="159"/>
        <v>0</v>
      </c>
      <c r="AP227" s="142">
        <f t="shared" si="160"/>
        <v>0</v>
      </c>
      <c r="AQ227" s="91">
        <f t="shared" si="161"/>
        <v>0</v>
      </c>
      <c r="AR227" s="147">
        <f t="shared" si="95"/>
        <v>0</v>
      </c>
      <c r="AS227" s="147">
        <f t="shared" si="96"/>
        <v>0</v>
      </c>
    </row>
    <row r="228" spans="1:45" ht="26" customHeight="1">
      <c r="A228" s="459"/>
      <c r="B228" s="461"/>
      <c r="C228" s="23" t="s">
        <v>15</v>
      </c>
      <c r="D228" s="23" t="s">
        <v>102</v>
      </c>
      <c r="E228" s="24">
        <v>25</v>
      </c>
      <c r="F228" s="24">
        <v>12.5</v>
      </c>
      <c r="G228" s="24">
        <v>11.88</v>
      </c>
      <c r="H228" s="24">
        <v>11.25</v>
      </c>
      <c r="I228" s="50">
        <f t="shared" si="114"/>
        <v>12.5</v>
      </c>
      <c r="J228" s="50">
        <f t="shared" si="115"/>
        <v>11.88</v>
      </c>
      <c r="K228" s="50">
        <f t="shared" si="116"/>
        <v>11.25</v>
      </c>
      <c r="L228" s="50">
        <f t="shared" si="97"/>
        <v>12.5</v>
      </c>
      <c r="M228" s="55"/>
      <c r="N228" s="52">
        <f t="shared" si="93"/>
        <v>0</v>
      </c>
      <c r="O228" s="243"/>
      <c r="P228" s="243"/>
      <c r="Q228" s="243"/>
      <c r="R228" s="243"/>
      <c r="S228" s="88">
        <f t="shared" si="149"/>
        <v>0</v>
      </c>
      <c r="T228" s="89">
        <f t="shared" si="153"/>
        <v>0</v>
      </c>
      <c r="U228" s="89">
        <f t="shared" si="154"/>
        <v>0</v>
      </c>
      <c r="V228" s="244"/>
      <c r="W228" s="244"/>
      <c r="X228" s="244"/>
      <c r="Y228" s="244"/>
      <c r="Z228" s="88">
        <f t="shared" si="150"/>
        <v>0</v>
      </c>
      <c r="AA228" s="89">
        <f t="shared" si="155"/>
        <v>0</v>
      </c>
      <c r="AB228" s="89">
        <f t="shared" si="156"/>
        <v>0</v>
      </c>
      <c r="AC228" s="243"/>
      <c r="AD228" s="243"/>
      <c r="AE228" s="243"/>
      <c r="AF228" s="243"/>
      <c r="AG228" s="88">
        <f t="shared" si="151"/>
        <v>0</v>
      </c>
      <c r="AH228" s="89">
        <f t="shared" si="157"/>
        <v>0</v>
      </c>
      <c r="AI228" s="89">
        <f t="shared" si="158"/>
        <v>0</v>
      </c>
      <c r="AJ228" s="244"/>
      <c r="AK228" s="244"/>
      <c r="AL228" s="244"/>
      <c r="AM228" s="244"/>
      <c r="AN228" s="90">
        <f t="shared" si="152"/>
        <v>0</v>
      </c>
      <c r="AO228" s="142">
        <f t="shared" si="159"/>
        <v>0</v>
      </c>
      <c r="AP228" s="142">
        <f t="shared" si="160"/>
        <v>0</v>
      </c>
      <c r="AQ228" s="91">
        <f t="shared" si="161"/>
        <v>0</v>
      </c>
      <c r="AR228" s="147">
        <f t="shared" si="95"/>
        <v>0</v>
      </c>
      <c r="AS228" s="147">
        <f t="shared" si="96"/>
        <v>0</v>
      </c>
    </row>
    <row r="229" spans="1:45" ht="26" customHeight="1">
      <c r="A229" s="444" t="s">
        <v>104</v>
      </c>
      <c r="B229" s="470" t="s">
        <v>451</v>
      </c>
      <c r="C229" s="27" t="s">
        <v>16</v>
      </c>
      <c r="D229" s="27" t="s">
        <v>102</v>
      </c>
      <c r="E229" s="28">
        <v>25</v>
      </c>
      <c r="F229" s="28">
        <v>12.5</v>
      </c>
      <c r="G229" s="28">
        <v>11.88</v>
      </c>
      <c r="H229" s="28">
        <v>11.25</v>
      </c>
      <c r="I229" s="50">
        <f t="shared" si="114"/>
        <v>12.5</v>
      </c>
      <c r="J229" s="50">
        <f t="shared" si="115"/>
        <v>11.88</v>
      </c>
      <c r="K229" s="50">
        <f t="shared" si="116"/>
        <v>11.25</v>
      </c>
      <c r="L229" s="50">
        <f t="shared" si="97"/>
        <v>12.5</v>
      </c>
      <c r="M229" s="55"/>
      <c r="N229" s="52">
        <f t="shared" si="93"/>
        <v>0</v>
      </c>
      <c r="O229" s="243"/>
      <c r="P229" s="243"/>
      <c r="Q229" s="243"/>
      <c r="R229" s="243"/>
      <c r="S229" s="88">
        <f t="shared" si="149"/>
        <v>0</v>
      </c>
      <c r="T229" s="89">
        <f t="shared" si="153"/>
        <v>0</v>
      </c>
      <c r="U229" s="89">
        <f t="shared" si="154"/>
        <v>0</v>
      </c>
      <c r="V229" s="244"/>
      <c r="W229" s="244"/>
      <c r="X229" s="244"/>
      <c r="Y229" s="244"/>
      <c r="Z229" s="88">
        <f t="shared" si="150"/>
        <v>0</v>
      </c>
      <c r="AA229" s="89">
        <f t="shared" si="155"/>
        <v>0</v>
      </c>
      <c r="AB229" s="89">
        <f t="shared" si="156"/>
        <v>0</v>
      </c>
      <c r="AC229" s="243"/>
      <c r="AD229" s="243"/>
      <c r="AE229" s="243"/>
      <c r="AF229" s="243"/>
      <c r="AG229" s="88">
        <f t="shared" si="151"/>
        <v>0</v>
      </c>
      <c r="AH229" s="89">
        <f t="shared" si="157"/>
        <v>0</v>
      </c>
      <c r="AI229" s="89">
        <f t="shared" si="158"/>
        <v>0</v>
      </c>
      <c r="AJ229" s="244"/>
      <c r="AK229" s="244"/>
      <c r="AL229" s="244"/>
      <c r="AM229" s="244"/>
      <c r="AN229" s="90">
        <f t="shared" si="152"/>
        <v>0</v>
      </c>
      <c r="AO229" s="142">
        <f t="shared" si="159"/>
        <v>0</v>
      </c>
      <c r="AP229" s="142">
        <f t="shared" si="160"/>
        <v>0</v>
      </c>
      <c r="AQ229" s="91">
        <f t="shared" si="161"/>
        <v>0</v>
      </c>
      <c r="AR229" s="147">
        <f t="shared" si="95"/>
        <v>0</v>
      </c>
      <c r="AS229" s="147">
        <f t="shared" si="96"/>
        <v>0</v>
      </c>
    </row>
    <row r="230" spans="1:45" ht="26" customHeight="1">
      <c r="A230" s="445"/>
      <c r="B230" s="471"/>
      <c r="C230" s="27" t="s">
        <v>14</v>
      </c>
      <c r="D230" s="27" t="s">
        <v>102</v>
      </c>
      <c r="E230" s="28">
        <v>25</v>
      </c>
      <c r="F230" s="28">
        <v>12.5</v>
      </c>
      <c r="G230" s="28">
        <v>11.88</v>
      </c>
      <c r="H230" s="28">
        <v>11.25</v>
      </c>
      <c r="I230" s="50">
        <f t="shared" si="114"/>
        <v>12.5</v>
      </c>
      <c r="J230" s="50">
        <f t="shared" si="115"/>
        <v>11.88</v>
      </c>
      <c r="K230" s="50">
        <f t="shared" si="116"/>
        <v>11.25</v>
      </c>
      <c r="L230" s="50">
        <f t="shared" si="97"/>
        <v>12.5</v>
      </c>
      <c r="M230" s="55"/>
      <c r="N230" s="52">
        <f t="shared" si="93"/>
        <v>0</v>
      </c>
      <c r="O230" s="243"/>
      <c r="P230" s="243"/>
      <c r="Q230" s="243"/>
      <c r="R230" s="243"/>
      <c r="S230" s="88">
        <f t="shared" si="149"/>
        <v>0</v>
      </c>
      <c r="T230" s="89">
        <f t="shared" si="153"/>
        <v>0</v>
      </c>
      <c r="U230" s="89">
        <f t="shared" si="154"/>
        <v>0</v>
      </c>
      <c r="V230" s="244"/>
      <c r="W230" s="244"/>
      <c r="X230" s="244"/>
      <c r="Y230" s="244"/>
      <c r="Z230" s="88">
        <f t="shared" si="150"/>
        <v>0</v>
      </c>
      <c r="AA230" s="89">
        <f t="shared" si="155"/>
        <v>0</v>
      </c>
      <c r="AB230" s="89">
        <f t="shared" si="156"/>
        <v>0</v>
      </c>
      <c r="AC230" s="243"/>
      <c r="AD230" s="243"/>
      <c r="AE230" s="243"/>
      <c r="AF230" s="243"/>
      <c r="AG230" s="88">
        <f t="shared" si="151"/>
        <v>0</v>
      </c>
      <c r="AH230" s="89">
        <f t="shared" si="157"/>
        <v>0</v>
      </c>
      <c r="AI230" s="89">
        <f t="shared" si="158"/>
        <v>0</v>
      </c>
      <c r="AJ230" s="244"/>
      <c r="AK230" s="244"/>
      <c r="AL230" s="244"/>
      <c r="AM230" s="244"/>
      <c r="AN230" s="90">
        <f t="shared" si="152"/>
        <v>0</v>
      </c>
      <c r="AO230" s="142">
        <f t="shared" si="159"/>
        <v>0</v>
      </c>
      <c r="AP230" s="142">
        <f t="shared" si="160"/>
        <v>0</v>
      </c>
      <c r="AQ230" s="91">
        <f t="shared" si="161"/>
        <v>0</v>
      </c>
      <c r="AR230" s="147">
        <f t="shared" si="95"/>
        <v>0</v>
      </c>
      <c r="AS230" s="147">
        <f t="shared" si="96"/>
        <v>0</v>
      </c>
    </row>
    <row r="231" spans="1:45" ht="26" customHeight="1">
      <c r="A231" s="153"/>
      <c r="B231" s="7" t="s">
        <v>21</v>
      </c>
      <c r="C231" s="11"/>
      <c r="D231" s="11"/>
      <c r="E231" s="16"/>
      <c r="F231" s="16"/>
      <c r="G231" s="16"/>
      <c r="H231" s="16"/>
      <c r="I231" s="114">
        <f t="shared" si="114"/>
        <v>0</v>
      </c>
      <c r="J231" s="114">
        <f t="shared" si="115"/>
        <v>0</v>
      </c>
      <c r="K231" s="114">
        <f t="shared" si="116"/>
        <v>0</v>
      </c>
      <c r="L231" s="50">
        <f t="shared" si="97"/>
        <v>0</v>
      </c>
      <c r="M231" s="55"/>
      <c r="N231" s="113">
        <f t="shared" si="93"/>
        <v>0</v>
      </c>
      <c r="O231" s="242" t="s">
        <v>29</v>
      </c>
      <c r="P231" s="242" t="s">
        <v>30</v>
      </c>
      <c r="Q231" s="242" t="s">
        <v>31</v>
      </c>
      <c r="R231" s="242"/>
      <c r="S231" s="242"/>
      <c r="T231" s="115"/>
      <c r="U231" s="115"/>
      <c r="V231" s="242" t="s">
        <v>29</v>
      </c>
      <c r="W231" s="242" t="s">
        <v>30</v>
      </c>
      <c r="X231" s="242" t="s">
        <v>31</v>
      </c>
      <c r="Y231" s="242"/>
      <c r="Z231" s="242"/>
      <c r="AA231" s="115"/>
      <c r="AB231" s="115"/>
      <c r="AC231" s="242" t="s">
        <v>29</v>
      </c>
      <c r="AD231" s="242" t="s">
        <v>30</v>
      </c>
      <c r="AE231" s="242" t="s">
        <v>31</v>
      </c>
      <c r="AF231" s="242"/>
      <c r="AG231" s="242"/>
      <c r="AH231" s="115"/>
      <c r="AI231" s="115"/>
      <c r="AJ231" s="242" t="s">
        <v>29</v>
      </c>
      <c r="AK231" s="242" t="s">
        <v>30</v>
      </c>
      <c r="AL231" s="242" t="s">
        <v>31</v>
      </c>
      <c r="AM231" s="242"/>
      <c r="AN231" s="240"/>
      <c r="AO231" s="85"/>
      <c r="AP231" s="85"/>
      <c r="AQ231" s="241"/>
      <c r="AR231" s="147">
        <f t="shared" si="95"/>
        <v>0</v>
      </c>
      <c r="AS231" s="147">
        <f t="shared" si="96"/>
        <v>0</v>
      </c>
    </row>
    <row r="232" spans="1:45" ht="26" customHeight="1">
      <c r="A232" s="458" t="s">
        <v>105</v>
      </c>
      <c r="B232" s="460" t="s">
        <v>452</v>
      </c>
      <c r="C232" s="23" t="s">
        <v>17</v>
      </c>
      <c r="D232" s="23" t="s">
        <v>106</v>
      </c>
      <c r="E232" s="24">
        <v>25</v>
      </c>
      <c r="F232" s="24">
        <v>12.5</v>
      </c>
      <c r="G232" s="24">
        <v>11.88</v>
      </c>
      <c r="H232" s="24">
        <v>11.25</v>
      </c>
      <c r="I232" s="50">
        <f t="shared" si="114"/>
        <v>12.5</v>
      </c>
      <c r="J232" s="50">
        <f t="shared" si="115"/>
        <v>11.88</v>
      </c>
      <c r="K232" s="50">
        <f t="shared" si="116"/>
        <v>11.25</v>
      </c>
      <c r="L232" s="50">
        <f t="shared" si="97"/>
        <v>12.5</v>
      </c>
      <c r="M232" s="55"/>
      <c r="N232" s="52">
        <f t="shared" si="93"/>
        <v>0</v>
      </c>
      <c r="O232" s="243"/>
      <c r="P232" s="243"/>
      <c r="Q232" s="243"/>
      <c r="R232" s="243"/>
      <c r="S232" s="88">
        <f>SUM(O232:R232)</f>
        <v>0</v>
      </c>
      <c r="T232" s="89">
        <f>S232*($F232+$N232)</f>
        <v>0</v>
      </c>
      <c r="U232" s="89">
        <f>S232*($L232+$N232)</f>
        <v>0</v>
      </c>
      <c r="V232" s="244"/>
      <c r="W232" s="244"/>
      <c r="X232" s="244"/>
      <c r="Y232" s="244"/>
      <c r="Z232" s="88">
        <f>SUM(V232:Y232)</f>
        <v>0</v>
      </c>
      <c r="AA232" s="89">
        <f>Z232*($F232+$N232)</f>
        <v>0</v>
      </c>
      <c r="AB232" s="89">
        <f>Z232*($L232+$N232)</f>
        <v>0</v>
      </c>
      <c r="AC232" s="243"/>
      <c r="AD232" s="243"/>
      <c r="AE232" s="243"/>
      <c r="AF232" s="243"/>
      <c r="AG232" s="88">
        <f>SUM(AC232:AF232)</f>
        <v>0</v>
      </c>
      <c r="AH232" s="89">
        <f>AG232*($F232+$N232)</f>
        <v>0</v>
      </c>
      <c r="AI232" s="89">
        <f>AG232*($L232+$N232)</f>
        <v>0</v>
      </c>
      <c r="AJ232" s="244"/>
      <c r="AK232" s="244"/>
      <c r="AL232" s="244"/>
      <c r="AM232" s="244"/>
      <c r="AN232" s="90">
        <f>SUM(AJ232:AM232)</f>
        <v>0</v>
      </c>
      <c r="AO232" s="142">
        <f>AN232*($F232+$N232)</f>
        <v>0</v>
      </c>
      <c r="AP232" s="142">
        <f>AN232*($L232+$N232)</f>
        <v>0</v>
      </c>
      <c r="AQ232" s="91">
        <f>AS232</f>
        <v>0</v>
      </c>
      <c r="AR232" s="147">
        <f t="shared" si="95"/>
        <v>0</v>
      </c>
      <c r="AS232" s="147">
        <f t="shared" si="96"/>
        <v>0</v>
      </c>
    </row>
    <row r="233" spans="1:45" ht="26" customHeight="1">
      <c r="A233" s="459"/>
      <c r="B233" s="461"/>
      <c r="C233" s="23" t="s">
        <v>14</v>
      </c>
      <c r="D233" s="23" t="s">
        <v>106</v>
      </c>
      <c r="E233" s="24">
        <v>25</v>
      </c>
      <c r="F233" s="24">
        <v>12.5</v>
      </c>
      <c r="G233" s="24">
        <v>11.88</v>
      </c>
      <c r="H233" s="24">
        <v>11.25</v>
      </c>
      <c r="I233" s="50">
        <f t="shared" si="114"/>
        <v>12.5</v>
      </c>
      <c r="J233" s="50">
        <f t="shared" si="115"/>
        <v>11.88</v>
      </c>
      <c r="K233" s="50">
        <f t="shared" si="116"/>
        <v>11.25</v>
      </c>
      <c r="L233" s="50">
        <f t="shared" si="97"/>
        <v>12.5</v>
      </c>
      <c r="M233" s="55"/>
      <c r="N233" s="52">
        <f t="shared" si="93"/>
        <v>0</v>
      </c>
      <c r="O233" s="243"/>
      <c r="P233" s="243"/>
      <c r="Q233" s="243"/>
      <c r="R233" s="243"/>
      <c r="S233" s="88">
        <f>SUM(O233:R233)</f>
        <v>0</v>
      </c>
      <c r="T233" s="89">
        <f>S233*($F233+$N233)</f>
        <v>0</v>
      </c>
      <c r="U233" s="89">
        <f>S233*($L233+$N233)</f>
        <v>0</v>
      </c>
      <c r="V233" s="244"/>
      <c r="W233" s="244"/>
      <c r="X233" s="244"/>
      <c r="Y233" s="244"/>
      <c r="Z233" s="88">
        <f>SUM(V233:Y233)</f>
        <v>0</v>
      </c>
      <c r="AA233" s="89">
        <f>Z233*($F233+$N233)</f>
        <v>0</v>
      </c>
      <c r="AB233" s="89">
        <f>Z233*($L233+$N233)</f>
        <v>0</v>
      </c>
      <c r="AC233" s="243"/>
      <c r="AD233" s="243"/>
      <c r="AE233" s="243"/>
      <c r="AF233" s="243"/>
      <c r="AG233" s="88">
        <f>SUM(AC233:AF233)</f>
        <v>0</v>
      </c>
      <c r="AH233" s="89">
        <f>AG233*($F233+$N233)</f>
        <v>0</v>
      </c>
      <c r="AI233" s="89">
        <f>AG233*($L233+$N233)</f>
        <v>0</v>
      </c>
      <c r="AJ233" s="244"/>
      <c r="AK233" s="244"/>
      <c r="AL233" s="244"/>
      <c r="AM233" s="244"/>
      <c r="AN233" s="90">
        <f>SUM(AJ233:AM233)</f>
        <v>0</v>
      </c>
      <c r="AO233" s="142">
        <f>AN233*($F233+$N233)</f>
        <v>0</v>
      </c>
      <c r="AP233" s="142">
        <f>AN233*($L233+$N233)</f>
        <v>0</v>
      </c>
      <c r="AQ233" s="91">
        <f>AS233</f>
        <v>0</v>
      </c>
      <c r="AR233" s="147">
        <f t="shared" si="95"/>
        <v>0</v>
      </c>
      <c r="AS233" s="147">
        <f t="shared" si="96"/>
        <v>0</v>
      </c>
    </row>
    <row r="234" spans="1:45" ht="26" customHeight="1">
      <c r="A234" s="6"/>
      <c r="B234" s="7" t="s">
        <v>22</v>
      </c>
      <c r="C234" s="11"/>
      <c r="D234" s="11"/>
      <c r="E234" s="16"/>
      <c r="F234" s="16"/>
      <c r="G234" s="16"/>
      <c r="H234" s="16"/>
      <c r="I234" s="114">
        <f t="shared" ref="I234" si="162">F234</f>
        <v>0</v>
      </c>
      <c r="J234" s="114">
        <f t="shared" ref="J234" si="163">G234</f>
        <v>0</v>
      </c>
      <c r="K234" s="114">
        <f t="shared" ref="K234" si="164">H234</f>
        <v>0</v>
      </c>
      <c r="L234" s="50">
        <f t="shared" si="97"/>
        <v>0</v>
      </c>
      <c r="M234" s="55"/>
      <c r="N234" s="113">
        <f t="shared" si="93"/>
        <v>0</v>
      </c>
      <c r="O234" s="413" t="s">
        <v>23</v>
      </c>
      <c r="P234" s="365"/>
      <c r="Q234" s="365"/>
      <c r="R234" s="414"/>
      <c r="S234" s="242"/>
      <c r="T234" s="115"/>
      <c r="U234" s="115"/>
      <c r="V234" s="413" t="s">
        <v>23</v>
      </c>
      <c r="W234" s="365"/>
      <c r="X234" s="365"/>
      <c r="Y234" s="414"/>
      <c r="Z234" s="242"/>
      <c r="AA234" s="115"/>
      <c r="AB234" s="115"/>
      <c r="AC234" s="413" t="s">
        <v>23</v>
      </c>
      <c r="AD234" s="365"/>
      <c r="AE234" s="365"/>
      <c r="AF234" s="414"/>
      <c r="AG234" s="242"/>
      <c r="AH234" s="115"/>
      <c r="AI234" s="115"/>
      <c r="AJ234" s="413" t="s">
        <v>23</v>
      </c>
      <c r="AK234" s="365"/>
      <c r="AL234" s="365"/>
      <c r="AM234" s="414"/>
      <c r="AN234" s="240"/>
      <c r="AO234" s="85"/>
      <c r="AP234" s="85"/>
      <c r="AQ234" s="241"/>
      <c r="AR234" s="147"/>
      <c r="AS234" s="147"/>
    </row>
    <row r="235" spans="1:45" ht="26" customHeight="1">
      <c r="A235" s="31" t="s">
        <v>107</v>
      </c>
      <c r="B235" s="26" t="s">
        <v>108</v>
      </c>
      <c r="C235" s="37"/>
      <c r="D235" s="37" t="s">
        <v>89</v>
      </c>
      <c r="E235" s="38">
        <v>25</v>
      </c>
      <c r="F235" s="38">
        <v>12.5</v>
      </c>
      <c r="G235" s="38">
        <v>11.88</v>
      </c>
      <c r="H235" s="38">
        <v>11.25</v>
      </c>
      <c r="I235" s="50">
        <f t="shared" si="114"/>
        <v>12.5</v>
      </c>
      <c r="J235" s="50">
        <f t="shared" si="115"/>
        <v>11.88</v>
      </c>
      <c r="K235" s="50">
        <f t="shared" si="116"/>
        <v>11.25</v>
      </c>
      <c r="L235" s="50">
        <f t="shared" si="97"/>
        <v>12.5</v>
      </c>
      <c r="M235" s="55"/>
      <c r="N235" s="52">
        <f t="shared" si="93"/>
        <v>0</v>
      </c>
      <c r="O235" s="352"/>
      <c r="P235" s="352"/>
      <c r="Q235" s="352"/>
      <c r="R235" s="352"/>
      <c r="S235" s="88">
        <f t="shared" ref="S235:S241" si="165">SUM(O235:R235)</f>
        <v>0</v>
      </c>
      <c r="T235" s="89">
        <f>S235*($F235+$N235)</f>
        <v>0</v>
      </c>
      <c r="U235" s="89">
        <f>S235*($L235+$N235)</f>
        <v>0</v>
      </c>
      <c r="V235" s="353"/>
      <c r="W235" s="353"/>
      <c r="X235" s="353"/>
      <c r="Y235" s="353"/>
      <c r="Z235" s="88">
        <f t="shared" ref="Z235:Z241" si="166">SUM(V235:Y235)</f>
        <v>0</v>
      </c>
      <c r="AA235" s="89">
        <f>Z235*($F235+$N235)</f>
        <v>0</v>
      </c>
      <c r="AB235" s="89">
        <f>Z235*($L235+$N235)</f>
        <v>0</v>
      </c>
      <c r="AC235" s="352"/>
      <c r="AD235" s="352"/>
      <c r="AE235" s="352"/>
      <c r="AF235" s="352"/>
      <c r="AG235" s="88">
        <f t="shared" ref="AG235:AG241" si="167">SUM(AC235:AF235)</f>
        <v>0</v>
      </c>
      <c r="AH235" s="89">
        <f>AG235*($F235+$N235)</f>
        <v>0</v>
      </c>
      <c r="AI235" s="89">
        <f>AG235*($L235+$N235)</f>
        <v>0</v>
      </c>
      <c r="AJ235" s="353"/>
      <c r="AK235" s="353"/>
      <c r="AL235" s="353"/>
      <c r="AM235" s="353"/>
      <c r="AN235" s="90">
        <f t="shared" ref="AN235:AN241" si="168">SUM(AJ235:AM235)</f>
        <v>0</v>
      </c>
      <c r="AO235" s="142">
        <f>AN235*($F235+$N235)</f>
        <v>0</v>
      </c>
      <c r="AP235" s="142">
        <f>AN235*($L235+$N235)</f>
        <v>0</v>
      </c>
      <c r="AQ235" s="91">
        <f>AS235</f>
        <v>0</v>
      </c>
      <c r="AR235" s="147">
        <f t="shared" ref="AR235:AS241" si="169">SUM(T235+AA235+AH235+AO235)</f>
        <v>0</v>
      </c>
      <c r="AS235" s="147">
        <f t="shared" si="169"/>
        <v>0</v>
      </c>
    </row>
    <row r="236" spans="1:45" ht="26" customHeight="1">
      <c r="A236" s="34" t="s">
        <v>109</v>
      </c>
      <c r="B236" s="22" t="s">
        <v>110</v>
      </c>
      <c r="C236" s="39"/>
      <c r="D236" s="39" t="s">
        <v>281</v>
      </c>
      <c r="E236" s="40">
        <v>5</v>
      </c>
      <c r="F236" s="40">
        <v>2.5</v>
      </c>
      <c r="G236" s="40">
        <v>2.38</v>
      </c>
      <c r="H236" s="40">
        <v>2.25</v>
      </c>
      <c r="I236" s="50">
        <f t="shared" si="114"/>
        <v>2.5</v>
      </c>
      <c r="J236" s="50">
        <f t="shared" si="115"/>
        <v>2.38</v>
      </c>
      <c r="K236" s="50">
        <f t="shared" si="116"/>
        <v>2.25</v>
      </c>
      <c r="L236" s="50">
        <f t="shared" si="97"/>
        <v>2.5</v>
      </c>
      <c r="M236" s="55"/>
      <c r="N236" s="52">
        <f t="shared" si="93"/>
        <v>0</v>
      </c>
      <c r="O236" s="352"/>
      <c r="P236" s="352"/>
      <c r="Q236" s="352"/>
      <c r="R236" s="352"/>
      <c r="S236" s="88">
        <f t="shared" si="165"/>
        <v>0</v>
      </c>
      <c r="T236" s="89">
        <f t="shared" ref="T236:T241" si="170">S236*($F236+$N236)</f>
        <v>0</v>
      </c>
      <c r="U236" s="89">
        <f t="shared" ref="U236:U241" si="171">S236*($L236+$N236)</f>
        <v>0</v>
      </c>
      <c r="V236" s="353"/>
      <c r="W236" s="353"/>
      <c r="X236" s="353"/>
      <c r="Y236" s="353"/>
      <c r="Z236" s="88">
        <f t="shared" si="166"/>
        <v>0</v>
      </c>
      <c r="AA236" s="89">
        <f t="shared" ref="AA236:AA241" si="172">Z236*($F236+$N236)</f>
        <v>0</v>
      </c>
      <c r="AB236" s="89">
        <f t="shared" ref="AB236:AB241" si="173">Z236*($L236+$N236)</f>
        <v>0</v>
      </c>
      <c r="AC236" s="352"/>
      <c r="AD236" s="352"/>
      <c r="AE236" s="352"/>
      <c r="AF236" s="352"/>
      <c r="AG236" s="88">
        <f t="shared" si="167"/>
        <v>0</v>
      </c>
      <c r="AH236" s="89">
        <f t="shared" ref="AH236:AH241" si="174">AG236*($F236+$N236)</f>
        <v>0</v>
      </c>
      <c r="AI236" s="89">
        <f t="shared" ref="AI236:AI241" si="175">AG236*($L236+$N236)</f>
        <v>0</v>
      </c>
      <c r="AJ236" s="353"/>
      <c r="AK236" s="353"/>
      <c r="AL236" s="353"/>
      <c r="AM236" s="353"/>
      <c r="AN236" s="90">
        <f t="shared" si="168"/>
        <v>0</v>
      </c>
      <c r="AO236" s="142">
        <f t="shared" ref="AO236:AO241" si="176">AN236*($F236+$N236)</f>
        <v>0</v>
      </c>
      <c r="AP236" s="142">
        <f t="shared" ref="AP236:AP241" si="177">AN236*($L236+$N236)</f>
        <v>0</v>
      </c>
      <c r="AQ236" s="91">
        <f t="shared" ref="AQ236:AQ241" si="178">AS236</f>
        <v>0</v>
      </c>
      <c r="AR236" s="147">
        <f t="shared" si="169"/>
        <v>0</v>
      </c>
      <c r="AS236" s="147">
        <f t="shared" si="169"/>
        <v>0</v>
      </c>
    </row>
    <row r="237" spans="1:45" ht="26" customHeight="1">
      <c r="A237" s="31" t="s">
        <v>282</v>
      </c>
      <c r="B237" s="26" t="s">
        <v>283</v>
      </c>
      <c r="C237" s="37"/>
      <c r="D237" s="37" t="s">
        <v>281</v>
      </c>
      <c r="E237" s="38">
        <v>5</v>
      </c>
      <c r="F237" s="38">
        <v>2.5</v>
      </c>
      <c r="G237" s="38">
        <v>2.38</v>
      </c>
      <c r="H237" s="38">
        <v>2.25</v>
      </c>
      <c r="I237" s="50">
        <f t="shared" si="114"/>
        <v>2.5</v>
      </c>
      <c r="J237" s="50">
        <f t="shared" si="115"/>
        <v>2.38</v>
      </c>
      <c r="K237" s="50">
        <f t="shared" si="116"/>
        <v>2.25</v>
      </c>
      <c r="L237" s="50">
        <f t="shared" si="97"/>
        <v>2.5</v>
      </c>
      <c r="M237" s="55"/>
      <c r="N237" s="52">
        <f t="shared" si="93"/>
        <v>0</v>
      </c>
      <c r="O237" s="352"/>
      <c r="P237" s="352"/>
      <c r="Q237" s="352"/>
      <c r="R237" s="352"/>
      <c r="S237" s="88">
        <f t="shared" si="165"/>
        <v>0</v>
      </c>
      <c r="T237" s="89">
        <f t="shared" si="170"/>
        <v>0</v>
      </c>
      <c r="U237" s="89">
        <f t="shared" si="171"/>
        <v>0</v>
      </c>
      <c r="V237" s="353"/>
      <c r="W237" s="353"/>
      <c r="X237" s="353"/>
      <c r="Y237" s="353"/>
      <c r="Z237" s="88">
        <f t="shared" si="166"/>
        <v>0</v>
      </c>
      <c r="AA237" s="89">
        <f t="shared" si="172"/>
        <v>0</v>
      </c>
      <c r="AB237" s="89">
        <f t="shared" si="173"/>
        <v>0</v>
      </c>
      <c r="AC237" s="352"/>
      <c r="AD237" s="352"/>
      <c r="AE237" s="352"/>
      <c r="AF237" s="352"/>
      <c r="AG237" s="88">
        <f t="shared" si="167"/>
        <v>0</v>
      </c>
      <c r="AH237" s="89">
        <f t="shared" si="174"/>
        <v>0</v>
      </c>
      <c r="AI237" s="89">
        <f t="shared" si="175"/>
        <v>0</v>
      </c>
      <c r="AJ237" s="353"/>
      <c r="AK237" s="353"/>
      <c r="AL237" s="353"/>
      <c r="AM237" s="353"/>
      <c r="AN237" s="90">
        <f t="shared" si="168"/>
        <v>0</v>
      </c>
      <c r="AO237" s="142">
        <f t="shared" si="176"/>
        <v>0</v>
      </c>
      <c r="AP237" s="142">
        <f t="shared" si="177"/>
        <v>0</v>
      </c>
      <c r="AQ237" s="91">
        <f t="shared" si="178"/>
        <v>0</v>
      </c>
      <c r="AR237" s="147">
        <f t="shared" si="169"/>
        <v>0</v>
      </c>
      <c r="AS237" s="147">
        <f t="shared" si="169"/>
        <v>0</v>
      </c>
    </row>
    <row r="238" spans="1:45" ht="26" customHeight="1">
      <c r="A238" s="34" t="s">
        <v>287</v>
      </c>
      <c r="B238" s="22" t="s">
        <v>288</v>
      </c>
      <c r="C238" s="39"/>
      <c r="D238" s="39" t="s">
        <v>289</v>
      </c>
      <c r="E238" s="40">
        <v>2</v>
      </c>
      <c r="F238" s="40">
        <v>1</v>
      </c>
      <c r="G238" s="40">
        <v>0.95</v>
      </c>
      <c r="H238" s="40">
        <v>0.9</v>
      </c>
      <c r="I238" s="50">
        <f t="shared" si="114"/>
        <v>1</v>
      </c>
      <c r="J238" s="50">
        <f t="shared" si="115"/>
        <v>0.95</v>
      </c>
      <c r="K238" s="50">
        <f t="shared" si="116"/>
        <v>0.9</v>
      </c>
      <c r="L238" s="50">
        <f t="shared" si="97"/>
        <v>1</v>
      </c>
      <c r="M238" s="55"/>
      <c r="N238" s="52">
        <f t="shared" si="93"/>
        <v>0</v>
      </c>
      <c r="O238" s="352"/>
      <c r="P238" s="352"/>
      <c r="Q238" s="352"/>
      <c r="R238" s="352"/>
      <c r="S238" s="88">
        <f t="shared" si="165"/>
        <v>0</v>
      </c>
      <c r="T238" s="89">
        <f t="shared" si="170"/>
        <v>0</v>
      </c>
      <c r="U238" s="89">
        <f t="shared" si="171"/>
        <v>0</v>
      </c>
      <c r="V238" s="353"/>
      <c r="W238" s="353"/>
      <c r="X238" s="353"/>
      <c r="Y238" s="353"/>
      <c r="Z238" s="88">
        <f t="shared" si="166"/>
        <v>0</v>
      </c>
      <c r="AA238" s="89">
        <f t="shared" si="172"/>
        <v>0</v>
      </c>
      <c r="AB238" s="89">
        <f t="shared" si="173"/>
        <v>0</v>
      </c>
      <c r="AC238" s="352"/>
      <c r="AD238" s="352"/>
      <c r="AE238" s="352"/>
      <c r="AF238" s="352"/>
      <c r="AG238" s="88">
        <f t="shared" si="167"/>
        <v>0</v>
      </c>
      <c r="AH238" s="89">
        <f t="shared" si="174"/>
        <v>0</v>
      </c>
      <c r="AI238" s="89">
        <f t="shared" si="175"/>
        <v>0</v>
      </c>
      <c r="AJ238" s="353"/>
      <c r="AK238" s="353"/>
      <c r="AL238" s="353"/>
      <c r="AM238" s="353"/>
      <c r="AN238" s="90">
        <f t="shared" si="168"/>
        <v>0</v>
      </c>
      <c r="AO238" s="142">
        <f t="shared" si="176"/>
        <v>0</v>
      </c>
      <c r="AP238" s="142">
        <f t="shared" si="177"/>
        <v>0</v>
      </c>
      <c r="AQ238" s="91">
        <f t="shared" si="178"/>
        <v>0</v>
      </c>
      <c r="AR238" s="147">
        <f t="shared" si="169"/>
        <v>0</v>
      </c>
      <c r="AS238" s="147">
        <f t="shared" si="169"/>
        <v>0</v>
      </c>
    </row>
    <row r="239" spans="1:45" ht="26" customHeight="1">
      <c r="A239" s="31" t="s">
        <v>290</v>
      </c>
      <c r="B239" s="26" t="s">
        <v>291</v>
      </c>
      <c r="C239" s="37"/>
      <c r="D239" s="37" t="s">
        <v>292</v>
      </c>
      <c r="E239" s="38">
        <v>2</v>
      </c>
      <c r="F239" s="38">
        <v>1</v>
      </c>
      <c r="G239" s="38">
        <v>0.95</v>
      </c>
      <c r="H239" s="38">
        <v>0.9</v>
      </c>
      <c r="I239" s="50">
        <f t="shared" si="114"/>
        <v>1</v>
      </c>
      <c r="J239" s="50">
        <f t="shared" si="115"/>
        <v>0.95</v>
      </c>
      <c r="K239" s="50">
        <f t="shared" si="116"/>
        <v>0.9</v>
      </c>
      <c r="L239" s="50">
        <f t="shared" si="97"/>
        <v>1</v>
      </c>
      <c r="M239" s="55"/>
      <c r="N239" s="52">
        <f t="shared" si="93"/>
        <v>0</v>
      </c>
      <c r="O239" s="352"/>
      <c r="P239" s="352"/>
      <c r="Q239" s="352"/>
      <c r="R239" s="352"/>
      <c r="S239" s="88">
        <f t="shared" si="165"/>
        <v>0</v>
      </c>
      <c r="T239" s="89">
        <f t="shared" si="170"/>
        <v>0</v>
      </c>
      <c r="U239" s="89">
        <f t="shared" si="171"/>
        <v>0</v>
      </c>
      <c r="V239" s="353"/>
      <c r="W239" s="353"/>
      <c r="X239" s="353"/>
      <c r="Y239" s="353"/>
      <c r="Z239" s="88">
        <f t="shared" si="166"/>
        <v>0</v>
      </c>
      <c r="AA239" s="89">
        <f t="shared" si="172"/>
        <v>0</v>
      </c>
      <c r="AB239" s="89">
        <f t="shared" si="173"/>
        <v>0</v>
      </c>
      <c r="AC239" s="352"/>
      <c r="AD239" s="352"/>
      <c r="AE239" s="352"/>
      <c r="AF239" s="352"/>
      <c r="AG239" s="88">
        <f t="shared" si="167"/>
        <v>0</v>
      </c>
      <c r="AH239" s="89">
        <f t="shared" si="174"/>
        <v>0</v>
      </c>
      <c r="AI239" s="89">
        <f t="shared" si="175"/>
        <v>0</v>
      </c>
      <c r="AJ239" s="353"/>
      <c r="AK239" s="353"/>
      <c r="AL239" s="353"/>
      <c r="AM239" s="353"/>
      <c r="AN239" s="90">
        <f t="shared" si="168"/>
        <v>0</v>
      </c>
      <c r="AO239" s="142">
        <f t="shared" si="176"/>
        <v>0</v>
      </c>
      <c r="AP239" s="142">
        <f t="shared" si="177"/>
        <v>0</v>
      </c>
      <c r="AQ239" s="91">
        <f t="shared" si="178"/>
        <v>0</v>
      </c>
      <c r="AR239" s="147">
        <f t="shared" si="169"/>
        <v>0</v>
      </c>
      <c r="AS239" s="147">
        <f t="shared" si="169"/>
        <v>0</v>
      </c>
    </row>
    <row r="240" spans="1:45" ht="26" customHeight="1">
      <c r="A240" s="34" t="s">
        <v>293</v>
      </c>
      <c r="B240" s="22" t="s">
        <v>294</v>
      </c>
      <c r="C240" s="39"/>
      <c r="D240" s="39" t="s">
        <v>295</v>
      </c>
      <c r="E240" s="40">
        <v>2</v>
      </c>
      <c r="F240" s="40">
        <v>1</v>
      </c>
      <c r="G240" s="40">
        <v>0.95</v>
      </c>
      <c r="H240" s="40">
        <v>0.9</v>
      </c>
      <c r="I240" s="50">
        <f t="shared" si="114"/>
        <v>1</v>
      </c>
      <c r="J240" s="50">
        <f t="shared" si="115"/>
        <v>0.95</v>
      </c>
      <c r="K240" s="50">
        <f t="shared" si="116"/>
        <v>0.9</v>
      </c>
      <c r="L240" s="50">
        <f t="shared" si="97"/>
        <v>1</v>
      </c>
      <c r="M240" s="55"/>
      <c r="N240" s="52">
        <f t="shared" si="93"/>
        <v>0</v>
      </c>
      <c r="O240" s="352"/>
      <c r="P240" s="352"/>
      <c r="Q240" s="352"/>
      <c r="R240" s="352"/>
      <c r="S240" s="88">
        <f t="shared" si="165"/>
        <v>0</v>
      </c>
      <c r="T240" s="89">
        <f t="shared" si="170"/>
        <v>0</v>
      </c>
      <c r="U240" s="89">
        <f t="shared" si="171"/>
        <v>0</v>
      </c>
      <c r="V240" s="353"/>
      <c r="W240" s="353"/>
      <c r="X240" s="353"/>
      <c r="Y240" s="353"/>
      <c r="Z240" s="88">
        <f t="shared" si="166"/>
        <v>0</v>
      </c>
      <c r="AA240" s="89">
        <f t="shared" si="172"/>
        <v>0</v>
      </c>
      <c r="AB240" s="89">
        <f t="shared" si="173"/>
        <v>0</v>
      </c>
      <c r="AC240" s="352"/>
      <c r="AD240" s="352"/>
      <c r="AE240" s="352"/>
      <c r="AF240" s="352"/>
      <c r="AG240" s="88">
        <f t="shared" si="167"/>
        <v>0</v>
      </c>
      <c r="AH240" s="89">
        <f t="shared" si="174"/>
        <v>0</v>
      </c>
      <c r="AI240" s="89">
        <f t="shared" si="175"/>
        <v>0</v>
      </c>
      <c r="AJ240" s="353"/>
      <c r="AK240" s="353"/>
      <c r="AL240" s="353"/>
      <c r="AM240" s="353"/>
      <c r="AN240" s="90">
        <f t="shared" si="168"/>
        <v>0</v>
      </c>
      <c r="AO240" s="142">
        <f t="shared" si="176"/>
        <v>0</v>
      </c>
      <c r="AP240" s="142">
        <f t="shared" si="177"/>
        <v>0</v>
      </c>
      <c r="AQ240" s="91">
        <f t="shared" si="178"/>
        <v>0</v>
      </c>
      <c r="AR240" s="147">
        <f t="shared" si="169"/>
        <v>0</v>
      </c>
      <c r="AS240" s="147">
        <f t="shared" si="169"/>
        <v>0</v>
      </c>
    </row>
    <row r="241" spans="1:45" ht="26" customHeight="1">
      <c r="A241" s="31" t="s">
        <v>296</v>
      </c>
      <c r="B241" s="26" t="s">
        <v>297</v>
      </c>
      <c r="C241" s="37"/>
      <c r="D241" s="37" t="s">
        <v>298</v>
      </c>
      <c r="E241" s="38">
        <v>2</v>
      </c>
      <c r="F241" s="38">
        <v>1</v>
      </c>
      <c r="G241" s="38">
        <v>0.95</v>
      </c>
      <c r="H241" s="38">
        <v>0.9</v>
      </c>
      <c r="I241" s="50">
        <f t="shared" si="114"/>
        <v>1</v>
      </c>
      <c r="J241" s="50">
        <f t="shared" si="115"/>
        <v>0.95</v>
      </c>
      <c r="K241" s="50">
        <f t="shared" si="116"/>
        <v>0.9</v>
      </c>
      <c r="L241" s="50">
        <f t="shared" si="97"/>
        <v>1</v>
      </c>
      <c r="M241" s="56"/>
      <c r="N241" s="52">
        <f t="shared" si="93"/>
        <v>0</v>
      </c>
      <c r="O241" s="352"/>
      <c r="P241" s="352"/>
      <c r="Q241" s="352"/>
      <c r="R241" s="352"/>
      <c r="S241" s="88">
        <f t="shared" si="165"/>
        <v>0</v>
      </c>
      <c r="T241" s="89">
        <f t="shared" si="170"/>
        <v>0</v>
      </c>
      <c r="U241" s="89">
        <f t="shared" si="171"/>
        <v>0</v>
      </c>
      <c r="V241" s="353"/>
      <c r="W241" s="353"/>
      <c r="X241" s="353"/>
      <c r="Y241" s="353"/>
      <c r="Z241" s="88">
        <f t="shared" si="166"/>
        <v>0</v>
      </c>
      <c r="AA241" s="89">
        <f t="shared" si="172"/>
        <v>0</v>
      </c>
      <c r="AB241" s="89">
        <f t="shared" si="173"/>
        <v>0</v>
      </c>
      <c r="AC241" s="352"/>
      <c r="AD241" s="352"/>
      <c r="AE241" s="352"/>
      <c r="AF241" s="352"/>
      <c r="AG241" s="88">
        <f t="shared" si="167"/>
        <v>0</v>
      </c>
      <c r="AH241" s="89">
        <f t="shared" si="174"/>
        <v>0</v>
      </c>
      <c r="AI241" s="89">
        <f t="shared" si="175"/>
        <v>0</v>
      </c>
      <c r="AJ241" s="353"/>
      <c r="AK241" s="353"/>
      <c r="AL241" s="353"/>
      <c r="AM241" s="353"/>
      <c r="AN241" s="90">
        <f t="shared" si="168"/>
        <v>0</v>
      </c>
      <c r="AO241" s="142">
        <f t="shared" si="176"/>
        <v>0</v>
      </c>
      <c r="AP241" s="142">
        <f t="shared" si="177"/>
        <v>0</v>
      </c>
      <c r="AQ241" s="91">
        <f t="shared" si="178"/>
        <v>0</v>
      </c>
      <c r="AR241" s="147">
        <f t="shared" si="169"/>
        <v>0</v>
      </c>
      <c r="AS241" s="147">
        <f t="shared" si="169"/>
        <v>0</v>
      </c>
    </row>
    <row r="242" spans="1:45" s="121" customFormat="1" ht="26" customHeight="1">
      <c r="A242" s="41"/>
      <c r="B242" s="41"/>
      <c r="C242" s="42"/>
      <c r="D242" s="42"/>
      <c r="E242" s="43"/>
      <c r="F242" s="43"/>
      <c r="G242" s="43"/>
      <c r="H242" s="43"/>
      <c r="I242" s="238"/>
      <c r="J242" s="238"/>
      <c r="K242" s="238"/>
      <c r="L242" s="238"/>
      <c r="M242" s="239"/>
      <c r="N242" s="116"/>
      <c r="O242" s="454" t="s">
        <v>570</v>
      </c>
      <c r="P242" s="455"/>
      <c r="Q242" s="455"/>
      <c r="R242" s="456"/>
      <c r="S242" s="117"/>
      <c r="T242" s="118">
        <f>SUM(T10:T241)</f>
        <v>0</v>
      </c>
      <c r="U242" s="118">
        <f>SUM(U10:U241)</f>
        <v>0</v>
      </c>
      <c r="V242" s="422" t="s">
        <v>570</v>
      </c>
      <c r="W242" s="423"/>
      <c r="X242" s="423"/>
      <c r="Y242" s="424"/>
      <c r="Z242" s="117"/>
      <c r="AA242" s="118">
        <f>SUM(AA10:AA241)</f>
        <v>0</v>
      </c>
      <c r="AB242" s="118">
        <f>SUM(AB10:AB241)</f>
        <v>0</v>
      </c>
      <c r="AC242" s="422" t="s">
        <v>570</v>
      </c>
      <c r="AD242" s="423"/>
      <c r="AE242" s="423"/>
      <c r="AF242" s="424"/>
      <c r="AG242" s="117"/>
      <c r="AH242" s="118">
        <f>SUM(AH10:AH241)</f>
        <v>0</v>
      </c>
      <c r="AI242" s="118">
        <f>SUM(AI10:AI241)</f>
        <v>0</v>
      </c>
      <c r="AJ242" s="422" t="s">
        <v>570</v>
      </c>
      <c r="AK242" s="423"/>
      <c r="AL242" s="423"/>
      <c r="AM242" s="427"/>
      <c r="AN242" s="119"/>
      <c r="AO242" s="143">
        <f>SUM(AO10:AO241)</f>
        <v>0</v>
      </c>
      <c r="AP242" s="143">
        <f>SUM(AP10:AP241)</f>
        <v>0</v>
      </c>
      <c r="AQ242" s="120" t="s">
        <v>64</v>
      </c>
      <c r="AR242" s="149">
        <f>SUM(AR10:AR241)</f>
        <v>0</v>
      </c>
      <c r="AS242" s="149">
        <f>SUM(AS10:AS241)</f>
        <v>0</v>
      </c>
    </row>
    <row r="243" spans="1:45" s="121" customFormat="1" ht="26" customHeight="1">
      <c r="A243" s="44"/>
      <c r="B243" s="44"/>
      <c r="C243" s="45"/>
      <c r="D243" s="45"/>
      <c r="E243" s="46"/>
      <c r="F243" s="46"/>
      <c r="G243" s="46"/>
      <c r="H243" s="46"/>
      <c r="I243" s="122"/>
      <c r="J243" s="123"/>
      <c r="K243" s="124"/>
      <c r="L243" s="124"/>
      <c r="M243" s="98"/>
      <c r="N243" s="125"/>
      <c r="O243" s="428">
        <f>U242</f>
        <v>0</v>
      </c>
      <c r="P243" s="457"/>
      <c r="Q243" s="457"/>
      <c r="R243" s="457"/>
      <c r="S243" s="126"/>
      <c r="T243" s="127"/>
      <c r="U243" s="127"/>
      <c r="V243" s="425">
        <v>0</v>
      </c>
      <c r="W243" s="425"/>
      <c r="X243" s="425"/>
      <c r="Y243" s="425"/>
      <c r="Z243" s="126"/>
      <c r="AA243" s="127"/>
      <c r="AB243" s="127"/>
      <c r="AC243" s="425">
        <v>0</v>
      </c>
      <c r="AD243" s="425"/>
      <c r="AE243" s="425"/>
      <c r="AF243" s="425"/>
      <c r="AG243" s="126"/>
      <c r="AH243" s="127"/>
      <c r="AI243" s="127"/>
      <c r="AJ243" s="425">
        <v>0</v>
      </c>
      <c r="AK243" s="425"/>
      <c r="AL243" s="425"/>
      <c r="AM243" s="425"/>
      <c r="AN243" s="128"/>
      <c r="AO243" s="144"/>
      <c r="AP243" s="144"/>
      <c r="AQ243" s="428">
        <f>AS251</f>
        <v>0</v>
      </c>
      <c r="AR243" s="149"/>
      <c r="AS243" s="149"/>
    </row>
    <row r="244" spans="1:45" s="121" customFormat="1" ht="26" customHeight="1">
      <c r="A244" s="44"/>
      <c r="B244" s="44"/>
      <c r="C244" s="45"/>
      <c r="D244" s="45"/>
      <c r="E244" s="46"/>
      <c r="F244" s="46"/>
      <c r="G244" s="46"/>
      <c r="H244" s="46"/>
      <c r="I244" s="122"/>
      <c r="J244" s="123"/>
      <c r="K244" s="124"/>
      <c r="L244" s="124"/>
      <c r="M244" s="98"/>
      <c r="N244" s="125"/>
      <c r="O244" s="429"/>
      <c r="P244" s="429"/>
      <c r="Q244" s="429"/>
      <c r="R244" s="429"/>
      <c r="S244" s="126"/>
      <c r="T244" s="127"/>
      <c r="U244" s="127"/>
      <c r="V244" s="426"/>
      <c r="W244" s="426"/>
      <c r="X244" s="426"/>
      <c r="Y244" s="426"/>
      <c r="Z244" s="126"/>
      <c r="AA244" s="127"/>
      <c r="AB244" s="127"/>
      <c r="AC244" s="426"/>
      <c r="AD244" s="426"/>
      <c r="AE244" s="426"/>
      <c r="AF244" s="426"/>
      <c r="AG244" s="126"/>
      <c r="AH244" s="127"/>
      <c r="AI244" s="127"/>
      <c r="AJ244" s="426"/>
      <c r="AK244" s="426"/>
      <c r="AL244" s="426"/>
      <c r="AM244" s="426"/>
      <c r="AN244" s="128"/>
      <c r="AO244" s="144"/>
      <c r="AP244" s="144"/>
      <c r="AQ244" s="429"/>
      <c r="AR244" s="149"/>
      <c r="AS244" s="149"/>
    </row>
    <row r="245" spans="1:45" ht="26" customHeight="1">
      <c r="A245" s="1"/>
      <c r="B245" s="1"/>
      <c r="C245" s="2"/>
      <c r="D245" s="1"/>
      <c r="E245" s="3"/>
      <c r="F245" s="4"/>
      <c r="G245" s="4"/>
      <c r="H245" s="4"/>
      <c r="I245" s="129"/>
      <c r="J245" s="130"/>
      <c r="K245" s="131"/>
      <c r="L245" s="131"/>
      <c r="M245" s="132"/>
      <c r="N245" s="133"/>
    </row>
    <row r="246" spans="1:45" ht="26" customHeight="1">
      <c r="A246" s="1"/>
      <c r="B246" s="1"/>
      <c r="C246" s="2"/>
      <c r="D246" s="1"/>
      <c r="E246" s="3"/>
      <c r="F246" s="4"/>
      <c r="G246" s="4"/>
      <c r="H246" s="4"/>
      <c r="I246" s="129"/>
      <c r="J246" s="130"/>
      <c r="K246" s="131"/>
      <c r="L246" s="131"/>
      <c r="M246" s="132"/>
      <c r="N246" s="133"/>
    </row>
    <row r="247" spans="1:45" ht="26" customHeight="1">
      <c r="A247" s="1"/>
      <c r="B247" s="1"/>
      <c r="C247" s="2"/>
      <c r="D247" s="1"/>
      <c r="E247" s="3"/>
      <c r="F247" s="4"/>
      <c r="G247" s="4"/>
      <c r="H247" s="4"/>
      <c r="I247" s="129"/>
      <c r="J247" s="130"/>
      <c r="K247" s="131"/>
      <c r="L247" s="131"/>
      <c r="M247" s="132"/>
      <c r="N247" s="133"/>
      <c r="AR247" s="135" t="s">
        <v>65</v>
      </c>
    </row>
    <row r="248" spans="1:45" ht="26" customHeight="1">
      <c r="A248" s="1"/>
      <c r="B248" s="1"/>
      <c r="C248" s="2"/>
      <c r="D248" s="1"/>
      <c r="E248" s="3"/>
      <c r="F248" s="4"/>
      <c r="G248" s="4"/>
      <c r="H248" s="4"/>
      <c r="I248" s="129"/>
      <c r="J248" s="130"/>
      <c r="K248" s="131"/>
      <c r="L248" s="131"/>
      <c r="M248" s="132"/>
      <c r="N248" s="133"/>
      <c r="O248" s="363" t="s">
        <v>571</v>
      </c>
      <c r="P248" s="363"/>
      <c r="Q248" s="363"/>
      <c r="R248" s="363"/>
      <c r="S248" s="363"/>
      <c r="T248" s="363"/>
      <c r="U248" s="363"/>
      <c r="V248" s="363"/>
      <c r="W248" s="363"/>
      <c r="X248" s="363"/>
      <c r="Y248" s="363"/>
      <c r="Z248" s="363"/>
      <c r="AA248" s="363"/>
      <c r="AB248" s="363"/>
      <c r="AC248" s="363"/>
      <c r="AD248" s="363"/>
      <c r="AE248" s="363"/>
      <c r="AF248" s="363"/>
      <c r="AG248" s="363"/>
      <c r="AH248" s="363"/>
      <c r="AI248" s="363"/>
      <c r="AJ248" s="363"/>
      <c r="AK248" s="363"/>
      <c r="AL248" s="363"/>
      <c r="AM248" s="363"/>
      <c r="AN248" s="363"/>
      <c r="AO248" s="363"/>
      <c r="AP248" s="363"/>
      <c r="AQ248" s="67">
        <f>AQ243</f>
        <v>0</v>
      </c>
      <c r="AR248" s="135" t="s">
        <v>64</v>
      </c>
      <c r="AS248" s="150">
        <f>AR242</f>
        <v>0</v>
      </c>
    </row>
    <row r="249" spans="1:45" ht="26" customHeight="1">
      <c r="A249" s="1"/>
      <c r="B249" s="1"/>
      <c r="C249" s="2"/>
      <c r="D249" s="1"/>
      <c r="E249" s="3"/>
      <c r="F249" s="4"/>
      <c r="G249" s="4"/>
      <c r="H249" s="4"/>
      <c r="I249" s="129"/>
      <c r="J249" s="130"/>
      <c r="K249" s="131"/>
      <c r="L249" s="131"/>
      <c r="M249" s="132"/>
      <c r="N249" s="133"/>
      <c r="O249" s="364" t="s">
        <v>572</v>
      </c>
      <c r="P249" s="364"/>
      <c r="Q249" s="364"/>
      <c r="R249" s="364"/>
      <c r="S249" s="364"/>
      <c r="T249" s="364"/>
      <c r="U249" s="364"/>
      <c r="V249" s="364"/>
      <c r="W249" s="364"/>
      <c r="X249" s="364"/>
      <c r="Y249" s="364"/>
      <c r="Z249" s="364"/>
      <c r="AA249" s="364"/>
      <c r="AB249" s="364"/>
      <c r="AC249" s="364"/>
      <c r="AD249" s="364"/>
      <c r="AE249" s="364"/>
      <c r="AF249" s="364"/>
      <c r="AG249" s="364"/>
      <c r="AH249" s="364"/>
      <c r="AI249" s="364"/>
      <c r="AJ249" s="364"/>
      <c r="AK249" s="364"/>
      <c r="AL249" s="364"/>
      <c r="AM249" s="364"/>
      <c r="AN249" s="364"/>
      <c r="AO249" s="364"/>
      <c r="AP249" s="364"/>
      <c r="AQ249" s="66" t="str">
        <f>AS249</f>
        <v/>
      </c>
      <c r="AR249" s="135" t="s">
        <v>67</v>
      </c>
      <c r="AS249" s="135" t="str">
        <f>IF(AND(AR242&gt;1000,AR242&lt;2000),"SILVER (5%)",IF(AR242&gt;2000,"GOLD (10%)",""))</f>
        <v/>
      </c>
    </row>
    <row r="250" spans="1:45" ht="26" customHeight="1">
      <c r="A250" s="1"/>
      <c r="B250" s="1"/>
      <c r="C250" s="2"/>
      <c r="D250" s="1"/>
      <c r="E250" s="3"/>
      <c r="F250" s="4"/>
      <c r="G250" s="4"/>
      <c r="H250" s="4"/>
      <c r="I250" s="134"/>
      <c r="J250" s="130"/>
      <c r="K250" s="131"/>
      <c r="L250" s="131"/>
      <c r="M250" s="132"/>
      <c r="N250" s="133"/>
      <c r="O250" s="364" t="s">
        <v>573</v>
      </c>
      <c r="P250" s="364"/>
      <c r="Q250" s="364"/>
      <c r="R250" s="364"/>
      <c r="S250" s="364"/>
      <c r="T250" s="364"/>
      <c r="U250" s="364"/>
      <c r="V250" s="364"/>
      <c r="W250" s="364"/>
      <c r="X250" s="364"/>
      <c r="Y250" s="364"/>
      <c r="Z250" s="364"/>
      <c r="AA250" s="364"/>
      <c r="AB250" s="364"/>
      <c r="AC250" s="364"/>
      <c r="AD250" s="364"/>
      <c r="AE250" s="364"/>
      <c r="AF250" s="364"/>
      <c r="AG250" s="364"/>
      <c r="AH250" s="364"/>
      <c r="AI250" s="364"/>
      <c r="AJ250" s="364"/>
      <c r="AK250" s="364"/>
      <c r="AL250" s="364"/>
      <c r="AM250" s="364"/>
      <c r="AN250" s="364"/>
      <c r="AO250" s="364"/>
      <c r="AP250" s="364"/>
      <c r="AQ250" s="65">
        <f>AS253</f>
        <v>1000</v>
      </c>
    </row>
    <row r="251" spans="1:45" ht="26" customHeight="1">
      <c r="A251" s="1"/>
      <c r="B251" s="1"/>
      <c r="C251" s="2"/>
      <c r="D251" s="1"/>
      <c r="E251" s="3"/>
      <c r="F251" s="4"/>
      <c r="G251" s="4"/>
      <c r="H251" s="4"/>
      <c r="I251" s="129"/>
      <c r="J251" s="130"/>
      <c r="K251" s="131"/>
      <c r="L251" s="131"/>
      <c r="M251" s="132"/>
      <c r="N251" s="133"/>
      <c r="O251" s="369" t="s">
        <v>615</v>
      </c>
      <c r="P251" s="370"/>
      <c r="Q251" s="370"/>
      <c r="R251" s="370"/>
      <c r="S251" s="370"/>
      <c r="T251" s="370"/>
      <c r="U251" s="370"/>
      <c r="V251" s="370"/>
      <c r="W251" s="370"/>
      <c r="X251" s="370"/>
      <c r="Y251" s="370"/>
      <c r="Z251" s="370"/>
      <c r="AA251" s="370"/>
      <c r="AB251" s="370"/>
      <c r="AC251" s="370"/>
      <c r="AD251" s="370"/>
      <c r="AE251" s="370"/>
      <c r="AF251" s="370"/>
      <c r="AG251" s="68"/>
      <c r="AH251" s="68"/>
      <c r="AI251" s="68"/>
      <c r="AJ251" s="374" t="s">
        <v>432</v>
      </c>
      <c r="AK251" s="374"/>
      <c r="AL251" s="374"/>
      <c r="AM251" s="374"/>
      <c r="AN251" s="374"/>
      <c r="AO251" s="374"/>
      <c r="AP251" s="375"/>
      <c r="AQ251" s="66">
        <f>AS255</f>
        <v>0</v>
      </c>
      <c r="AR251" s="135" t="s">
        <v>66</v>
      </c>
      <c r="AS251" s="150">
        <f>AS242</f>
        <v>0</v>
      </c>
    </row>
    <row r="252" spans="1:45" ht="26" customHeight="1">
      <c r="A252" s="1"/>
      <c r="B252" s="1"/>
      <c r="C252" s="2"/>
      <c r="D252" s="1"/>
      <c r="E252" s="3"/>
      <c r="F252" s="4"/>
      <c r="G252" s="4"/>
      <c r="H252" s="4"/>
      <c r="I252" s="129"/>
      <c r="J252" s="130"/>
      <c r="K252" s="131"/>
      <c r="L252" s="131"/>
      <c r="M252" s="132"/>
      <c r="N252" s="133"/>
      <c r="O252" s="371"/>
      <c r="P252" s="372"/>
      <c r="Q252" s="372"/>
      <c r="R252" s="372"/>
      <c r="S252" s="372"/>
      <c r="T252" s="372"/>
      <c r="U252" s="372"/>
      <c r="V252" s="372"/>
      <c r="W252" s="372"/>
      <c r="X252" s="372"/>
      <c r="Y252" s="372"/>
      <c r="Z252" s="372"/>
      <c r="AA252" s="372"/>
      <c r="AB252" s="372"/>
      <c r="AC252" s="372"/>
      <c r="AD252" s="372"/>
      <c r="AE252" s="372"/>
      <c r="AF252" s="372"/>
      <c r="AG252" s="69"/>
      <c r="AH252" s="69"/>
      <c r="AI252" s="69"/>
      <c r="AJ252" s="376" t="s">
        <v>433</v>
      </c>
      <c r="AK252" s="376"/>
      <c r="AL252" s="376"/>
      <c r="AM252" s="376"/>
      <c r="AN252" s="376"/>
      <c r="AO252" s="376"/>
      <c r="AP252" s="377"/>
      <c r="AQ252" s="66">
        <f>AS256</f>
        <v>0</v>
      </c>
      <c r="AR252" s="135" t="s">
        <v>429</v>
      </c>
      <c r="AS252" s="150">
        <f>IF(AND(AR242&gt;1000,AR242&lt;2000),2000,IF(AR242&lt;1000,1000,"N/A"))</f>
        <v>1000</v>
      </c>
    </row>
    <row r="253" spans="1:45" ht="26" customHeight="1">
      <c r="I253" s="71"/>
      <c r="AN253" s="75"/>
      <c r="AR253" s="135" t="s">
        <v>430</v>
      </c>
      <c r="AS253" s="150">
        <f>IF(AND(AR242&gt;1000,AR242&lt;2000),2000-AS248,IF(AR242&lt;1000,1000-AS248,"N/A"))</f>
        <v>1000</v>
      </c>
    </row>
    <row r="254" spans="1:45" ht="26" customHeight="1">
      <c r="G254" s="378" t="s">
        <v>620</v>
      </c>
      <c r="H254" s="379"/>
      <c r="I254" s="379"/>
      <c r="J254" s="379"/>
      <c r="K254" s="379"/>
      <c r="L254" s="379"/>
      <c r="M254" s="379"/>
      <c r="N254" s="379"/>
      <c r="O254" s="379"/>
      <c r="P254" s="379"/>
      <c r="Q254" s="379"/>
      <c r="R254" s="379"/>
      <c r="S254" s="379"/>
      <c r="T254" s="379"/>
      <c r="U254" s="379"/>
      <c r="V254" s="379"/>
      <c r="W254" s="379"/>
      <c r="X254" s="379"/>
      <c r="Y254" s="379"/>
      <c r="Z254" s="379"/>
      <c r="AA254" s="379"/>
      <c r="AB254" s="379"/>
      <c r="AC254" s="379"/>
      <c r="AD254" s="379"/>
      <c r="AE254" s="379"/>
      <c r="AF254" s="379"/>
      <c r="AG254" s="379"/>
      <c r="AH254" s="379"/>
      <c r="AI254" s="379"/>
      <c r="AJ254" s="379"/>
      <c r="AK254" s="379"/>
      <c r="AL254" s="379"/>
      <c r="AM254" s="379"/>
      <c r="AN254" s="379"/>
      <c r="AO254" s="379"/>
      <c r="AP254" s="379"/>
      <c r="AQ254" s="380"/>
      <c r="AS254" s="150"/>
    </row>
    <row r="255" spans="1:45" ht="26" customHeight="1">
      <c r="G255" s="448" t="s">
        <v>232</v>
      </c>
      <c r="H255" s="449"/>
      <c r="I255" s="449"/>
      <c r="J255" s="449"/>
      <c r="K255" s="449"/>
      <c r="L255" s="449"/>
      <c r="M255" s="450"/>
      <c r="O255" s="451" t="s">
        <v>605</v>
      </c>
      <c r="P255" s="452"/>
      <c r="Q255" s="452"/>
      <c r="R255" s="452"/>
      <c r="S255" s="452"/>
      <c r="T255" s="452"/>
      <c r="U255" s="452"/>
      <c r="V255" s="452"/>
      <c r="W255" s="452"/>
      <c r="X255" s="452"/>
      <c r="Y255" s="452"/>
      <c r="Z255" s="452"/>
      <c r="AA255" s="452"/>
      <c r="AB255" s="452"/>
      <c r="AC255" s="452"/>
      <c r="AD255" s="452"/>
      <c r="AE255" s="452"/>
      <c r="AF255" s="452"/>
      <c r="AG255" s="452"/>
      <c r="AH255" s="452"/>
      <c r="AI255" s="452"/>
      <c r="AJ255" s="452"/>
      <c r="AK255" s="452"/>
      <c r="AL255" s="452"/>
      <c r="AM255" s="452"/>
      <c r="AN255" s="452"/>
      <c r="AO255" s="453"/>
      <c r="AP255" s="373" t="s">
        <v>606</v>
      </c>
      <c r="AQ255" s="373"/>
      <c r="AR255" s="135" t="s">
        <v>40</v>
      </c>
      <c r="AS255" s="151">
        <f>IF($AS$249="",0, IF($AS$249="SILVER (5%)",2, IF($AS$249="GOLD (10%)",4,0)))</f>
        <v>0</v>
      </c>
    </row>
    <row r="256" spans="1:45" ht="26" customHeight="1">
      <c r="G256" s="448" t="s">
        <v>233</v>
      </c>
      <c r="H256" s="449"/>
      <c r="I256" s="449"/>
      <c r="J256" s="449"/>
      <c r="K256" s="449"/>
      <c r="L256" s="449"/>
      <c r="M256" s="450"/>
      <c r="O256" s="451" t="s">
        <v>605</v>
      </c>
      <c r="P256" s="452"/>
      <c r="Q256" s="452"/>
      <c r="R256" s="452"/>
      <c r="S256" s="452"/>
      <c r="T256" s="452"/>
      <c r="U256" s="452"/>
      <c r="V256" s="452"/>
      <c r="W256" s="452"/>
      <c r="X256" s="452"/>
      <c r="Y256" s="452"/>
      <c r="Z256" s="452"/>
      <c r="AA256" s="452"/>
      <c r="AB256" s="452"/>
      <c r="AC256" s="452"/>
      <c r="AD256" s="452"/>
      <c r="AE256" s="452"/>
      <c r="AF256" s="452"/>
      <c r="AG256" s="452"/>
      <c r="AH256" s="452"/>
      <c r="AI256" s="452"/>
      <c r="AJ256" s="452"/>
      <c r="AK256" s="452"/>
      <c r="AL256" s="452"/>
      <c r="AM256" s="452"/>
      <c r="AN256" s="452"/>
      <c r="AO256" s="453"/>
      <c r="AP256" s="373" t="s">
        <v>606</v>
      </c>
      <c r="AQ256" s="373"/>
      <c r="AR256" s="135" t="s">
        <v>41</v>
      </c>
      <c r="AS256" s="151">
        <f>IF($AS$249="",0, IF($AS$249="SILVER (5%)",1, IF($AS$249="GOLD (10%)",2,0)))</f>
        <v>0</v>
      </c>
    </row>
    <row r="257" spans="2:45" ht="26" customHeight="1">
      <c r="G257" s="448" t="s">
        <v>234</v>
      </c>
      <c r="H257" s="449"/>
      <c r="I257" s="449"/>
      <c r="J257" s="449"/>
      <c r="K257" s="449"/>
      <c r="L257" s="449"/>
      <c r="M257" s="450"/>
      <c r="O257" s="373" t="s">
        <v>605</v>
      </c>
      <c r="P257" s="373"/>
      <c r="Q257" s="373"/>
      <c r="R257" s="373"/>
      <c r="S257" s="373"/>
      <c r="T257" s="373"/>
      <c r="U257" s="373"/>
      <c r="V257" s="373"/>
      <c r="W257" s="373"/>
      <c r="X257" s="373"/>
      <c r="Y257" s="373"/>
      <c r="Z257" s="373"/>
      <c r="AA257" s="373"/>
      <c r="AB257" s="373"/>
      <c r="AC257" s="373"/>
      <c r="AD257" s="373"/>
      <c r="AE257" s="373"/>
      <c r="AF257" s="373"/>
      <c r="AG257" s="373"/>
      <c r="AH257" s="373"/>
      <c r="AI257" s="373"/>
      <c r="AJ257" s="373"/>
      <c r="AK257" s="373"/>
      <c r="AL257" s="373"/>
      <c r="AM257" s="373"/>
      <c r="AN257" s="373"/>
      <c r="AO257" s="373"/>
      <c r="AP257" s="373"/>
      <c r="AQ257" s="373"/>
      <c r="AS257" s="150"/>
    </row>
    <row r="258" spans="2:45" ht="26" customHeight="1">
      <c r="G258" s="448" t="s">
        <v>235</v>
      </c>
      <c r="H258" s="449"/>
      <c r="I258" s="449"/>
      <c r="J258" s="449"/>
      <c r="K258" s="449"/>
      <c r="L258" s="449"/>
      <c r="M258" s="450"/>
      <c r="O258" s="373" t="s">
        <v>605</v>
      </c>
      <c r="P258" s="373"/>
      <c r="Q258" s="373"/>
      <c r="R258" s="373"/>
      <c r="S258" s="373"/>
      <c r="T258" s="373"/>
      <c r="U258" s="373"/>
      <c r="V258" s="373"/>
      <c r="W258" s="373"/>
      <c r="X258" s="373"/>
      <c r="Y258" s="373"/>
      <c r="Z258" s="373"/>
      <c r="AA258" s="373"/>
      <c r="AB258" s="373"/>
      <c r="AC258" s="373"/>
      <c r="AD258" s="373"/>
      <c r="AE258" s="373"/>
      <c r="AF258" s="373"/>
      <c r="AG258" s="373"/>
      <c r="AH258" s="373"/>
      <c r="AI258" s="373"/>
      <c r="AJ258" s="373"/>
      <c r="AK258" s="373"/>
      <c r="AL258" s="373"/>
      <c r="AM258" s="373"/>
      <c r="AN258" s="373"/>
      <c r="AO258" s="373"/>
      <c r="AP258" s="373"/>
      <c r="AQ258" s="373"/>
      <c r="AS258" s="150"/>
    </row>
    <row r="259" spans="2:45" ht="26" customHeight="1">
      <c r="G259" s="448" t="s">
        <v>236</v>
      </c>
      <c r="H259" s="449"/>
      <c r="I259" s="449"/>
      <c r="J259" s="449"/>
      <c r="K259" s="449"/>
      <c r="L259" s="449"/>
      <c r="M259" s="450"/>
      <c r="O259" s="373" t="s">
        <v>605</v>
      </c>
      <c r="P259" s="373"/>
      <c r="Q259" s="373"/>
      <c r="R259" s="373"/>
      <c r="S259" s="373"/>
      <c r="T259" s="373"/>
      <c r="U259" s="373"/>
      <c r="V259" s="373"/>
      <c r="W259" s="373"/>
      <c r="X259" s="373"/>
      <c r="Y259" s="373"/>
      <c r="Z259" s="373"/>
      <c r="AA259" s="373"/>
      <c r="AB259" s="373"/>
      <c r="AC259" s="373"/>
      <c r="AD259" s="373"/>
      <c r="AE259" s="373"/>
      <c r="AF259" s="373"/>
      <c r="AG259" s="373"/>
      <c r="AH259" s="373"/>
      <c r="AI259" s="373"/>
      <c r="AJ259" s="373"/>
      <c r="AK259" s="373"/>
      <c r="AL259" s="373"/>
      <c r="AM259" s="373"/>
      <c r="AN259" s="373"/>
      <c r="AO259" s="373"/>
      <c r="AP259" s="373"/>
      <c r="AQ259" s="373"/>
      <c r="AR259" s="135" t="s">
        <v>623</v>
      </c>
      <c r="AS259" s="135">
        <f>SUM(O11+V11+AC11+AJ11)</f>
        <v>0</v>
      </c>
    </row>
    <row r="260" spans="2:45" ht="26" customHeight="1">
      <c r="G260" s="448" t="s">
        <v>237</v>
      </c>
      <c r="H260" s="449"/>
      <c r="I260" s="449"/>
      <c r="J260" s="449"/>
      <c r="K260" s="449"/>
      <c r="L260" s="449"/>
      <c r="M260" s="450"/>
      <c r="O260" s="373" t="s">
        <v>605</v>
      </c>
      <c r="P260" s="373"/>
      <c r="Q260" s="373"/>
      <c r="R260" s="373"/>
      <c r="S260" s="373"/>
      <c r="T260" s="373"/>
      <c r="U260" s="373"/>
      <c r="V260" s="373"/>
      <c r="W260" s="373"/>
      <c r="X260" s="373"/>
      <c r="Y260" s="373"/>
      <c r="Z260" s="373"/>
      <c r="AA260" s="373"/>
      <c r="AB260" s="373"/>
      <c r="AC260" s="373"/>
      <c r="AD260" s="373"/>
      <c r="AE260" s="373"/>
      <c r="AF260" s="373"/>
      <c r="AG260" s="373"/>
      <c r="AH260" s="373"/>
      <c r="AI260" s="373"/>
      <c r="AJ260" s="373"/>
      <c r="AK260" s="373"/>
      <c r="AL260" s="373"/>
      <c r="AM260" s="373"/>
      <c r="AN260" s="373"/>
      <c r="AO260" s="373"/>
      <c r="AP260" s="373"/>
      <c r="AQ260" s="373"/>
    </row>
    <row r="261" spans="2:45" ht="20" customHeight="1">
      <c r="AR261" s="135" t="s">
        <v>34</v>
      </c>
      <c r="AS261" s="135" t="s">
        <v>33</v>
      </c>
    </row>
    <row r="262" spans="2:45" ht="20" customHeight="1">
      <c r="AS262" s="135" t="s">
        <v>619</v>
      </c>
    </row>
    <row r="265" spans="2:45" ht="20" customHeight="1">
      <c r="B265" s="70"/>
      <c r="AR265" s="135" t="s">
        <v>605</v>
      </c>
    </row>
    <row r="266" spans="2:45" ht="20" customHeight="1">
      <c r="AR266" s="135" t="s">
        <v>453</v>
      </c>
    </row>
    <row r="267" spans="2:45" ht="20" customHeight="1">
      <c r="AR267" s="135" t="s">
        <v>454</v>
      </c>
    </row>
    <row r="268" spans="2:45" ht="20" customHeight="1">
      <c r="AR268" s="135" t="s">
        <v>455</v>
      </c>
    </row>
    <row r="269" spans="2:45" ht="20" customHeight="1">
      <c r="AR269" s="135" t="s">
        <v>456</v>
      </c>
    </row>
    <row r="270" spans="2:45" ht="20" customHeight="1">
      <c r="AR270" s="135" t="s">
        <v>457</v>
      </c>
    </row>
    <row r="271" spans="2:45" ht="20" customHeight="1">
      <c r="AR271" s="135" t="s">
        <v>458</v>
      </c>
    </row>
    <row r="272" spans="2:45" ht="20" customHeight="1">
      <c r="AR272" s="135" t="s">
        <v>459</v>
      </c>
    </row>
    <row r="273" spans="2:44" ht="20" customHeight="1">
      <c r="AR273" s="135" t="s">
        <v>460</v>
      </c>
    </row>
    <row r="274" spans="2:44" ht="20" customHeight="1">
      <c r="AR274" s="135" t="s">
        <v>461</v>
      </c>
    </row>
    <row r="275" spans="2:44" ht="20" customHeight="1">
      <c r="B275" s="70"/>
      <c r="AR275" s="135" t="s">
        <v>133</v>
      </c>
    </row>
    <row r="276" spans="2:44" ht="20" customHeight="1">
      <c r="AR276" s="135" t="s">
        <v>134</v>
      </c>
    </row>
    <row r="278" spans="2:44" ht="20" customHeight="1">
      <c r="AR278" s="135" t="s">
        <v>605</v>
      </c>
    </row>
    <row r="279" spans="2:44" ht="20" customHeight="1">
      <c r="AR279" s="152" t="s">
        <v>602</v>
      </c>
    </row>
    <row r="280" spans="2:44" ht="20" customHeight="1">
      <c r="AR280" s="135" t="s">
        <v>462</v>
      </c>
    </row>
    <row r="281" spans="2:44" ht="20" customHeight="1">
      <c r="AR281" s="135" t="s">
        <v>463</v>
      </c>
    </row>
    <row r="282" spans="2:44" ht="20" customHeight="1">
      <c r="B282" s="70"/>
      <c r="AR282" s="135" t="s">
        <v>464</v>
      </c>
    </row>
    <row r="283" spans="2:44" ht="20" customHeight="1">
      <c r="AR283" s="135" t="s">
        <v>465</v>
      </c>
    </row>
    <row r="284" spans="2:44" ht="20" customHeight="1">
      <c r="AR284" s="135" t="s">
        <v>466</v>
      </c>
    </row>
    <row r="285" spans="2:44" ht="20" customHeight="1">
      <c r="AR285" s="135" t="s">
        <v>467</v>
      </c>
    </row>
    <row r="286" spans="2:44" ht="20" customHeight="1">
      <c r="C286" s="59"/>
      <c r="D286" s="60"/>
      <c r="E286" s="60"/>
      <c r="G286" s="62"/>
      <c r="H286" s="46"/>
      <c r="AR286" s="135" t="s">
        <v>591</v>
      </c>
    </row>
    <row r="287" spans="2:44" ht="20" customHeight="1">
      <c r="C287" s="59"/>
      <c r="D287" s="60"/>
      <c r="E287" s="60"/>
      <c r="G287" s="62"/>
      <c r="H287" s="46"/>
      <c r="AR287" s="135" t="s">
        <v>592</v>
      </c>
    </row>
    <row r="288" spans="2:44" ht="20" customHeight="1">
      <c r="C288" s="59"/>
      <c r="D288" s="60"/>
      <c r="E288" s="60"/>
      <c r="G288" s="62"/>
      <c r="H288" s="46"/>
      <c r="AR288" s="135" t="s">
        <v>593</v>
      </c>
    </row>
    <row r="289" spans="3:44" ht="20" customHeight="1">
      <c r="C289" s="59"/>
      <c r="D289" s="60"/>
      <c r="E289" s="60"/>
      <c r="G289" s="62"/>
      <c r="H289" s="46"/>
      <c r="AR289" s="152" t="s">
        <v>603</v>
      </c>
    </row>
    <row r="290" spans="3:44" ht="20" customHeight="1">
      <c r="C290" s="59"/>
      <c r="D290" s="60"/>
      <c r="E290" s="60"/>
      <c r="G290" s="62"/>
      <c r="H290" s="46"/>
      <c r="AR290" s="135" t="s">
        <v>594</v>
      </c>
    </row>
    <row r="291" spans="3:44" ht="20" customHeight="1">
      <c r="C291" s="59"/>
      <c r="D291" s="60"/>
      <c r="E291" s="60"/>
      <c r="G291" s="62"/>
      <c r="H291" s="46"/>
      <c r="AR291" s="135" t="s">
        <v>595</v>
      </c>
    </row>
    <row r="292" spans="3:44" ht="20" customHeight="1">
      <c r="C292" s="59"/>
      <c r="D292" s="60"/>
      <c r="E292" s="60"/>
      <c r="G292" s="62"/>
      <c r="H292" s="46"/>
      <c r="AR292" s="135" t="s">
        <v>596</v>
      </c>
    </row>
    <row r="293" spans="3:44" ht="20" customHeight="1">
      <c r="C293" s="59"/>
      <c r="D293" s="60"/>
      <c r="E293" s="60"/>
      <c r="G293" s="62"/>
      <c r="H293" s="46"/>
      <c r="AR293" s="135" t="s">
        <v>597</v>
      </c>
    </row>
    <row r="294" spans="3:44" ht="20" customHeight="1">
      <c r="C294" s="59"/>
      <c r="D294" s="60"/>
      <c r="E294" s="60"/>
      <c r="G294" s="62"/>
      <c r="H294" s="46"/>
      <c r="AR294" s="135" t="s">
        <v>598</v>
      </c>
    </row>
    <row r="295" spans="3:44" ht="20" customHeight="1">
      <c r="C295" s="59"/>
      <c r="D295" s="60"/>
      <c r="E295" s="60"/>
      <c r="G295" s="62"/>
      <c r="H295" s="46"/>
      <c r="AR295" s="135" t="s">
        <v>599</v>
      </c>
    </row>
    <row r="296" spans="3:44" ht="20" customHeight="1">
      <c r="C296" s="59"/>
      <c r="D296" s="60"/>
      <c r="E296" s="60"/>
      <c r="G296" s="62"/>
      <c r="H296" s="46"/>
      <c r="AR296" s="152" t="s">
        <v>604</v>
      </c>
    </row>
    <row r="297" spans="3:44" ht="20" customHeight="1">
      <c r="AR297" s="135" t="s">
        <v>600</v>
      </c>
    </row>
    <row r="298" spans="3:44" ht="20" customHeight="1">
      <c r="AR298" s="135" t="s">
        <v>601</v>
      </c>
    </row>
    <row r="300" spans="3:44" ht="20" customHeight="1">
      <c r="AR300" s="135" t="s">
        <v>606</v>
      </c>
    </row>
    <row r="301" spans="3:44" ht="20" customHeight="1">
      <c r="AR301" s="135" t="s">
        <v>607</v>
      </c>
    </row>
    <row r="302" spans="3:44" ht="20" customHeight="1">
      <c r="AR302" s="135" t="s">
        <v>608</v>
      </c>
    </row>
    <row r="303" spans="3:44" ht="20" customHeight="1">
      <c r="AR303" s="135" t="s">
        <v>609</v>
      </c>
    </row>
    <row r="304" spans="3:44" ht="20" customHeight="1">
      <c r="AR304" s="135" t="s">
        <v>610</v>
      </c>
    </row>
    <row r="305" spans="44:44" ht="20" customHeight="1">
      <c r="AR305" s="135" t="s">
        <v>611</v>
      </c>
    </row>
    <row r="307" spans="44:44" ht="20" customHeight="1">
      <c r="AR307" s="135" t="s">
        <v>612</v>
      </c>
    </row>
    <row r="308" spans="44:44" ht="20" customHeight="1">
      <c r="AR308" s="135" t="s">
        <v>613</v>
      </c>
    </row>
    <row r="309" spans="44:44" ht="20" customHeight="1">
      <c r="AR309" s="135" t="s">
        <v>614</v>
      </c>
    </row>
  </sheetData>
  <mergeCells count="945">
    <mergeCell ref="M50:M51"/>
    <mergeCell ref="O212:R212"/>
    <mergeCell ref="V212:Y212"/>
    <mergeCell ref="AC212:AF212"/>
    <mergeCell ref="AJ212:AM212"/>
    <mergeCell ref="O213:R213"/>
    <mergeCell ref="V213:Y213"/>
    <mergeCell ref="AC213:AF213"/>
    <mergeCell ref="AJ213:AM213"/>
    <mergeCell ref="O208:R208"/>
    <mergeCell ref="O209:R209"/>
    <mergeCell ref="O210:R210"/>
    <mergeCell ref="O54:R54"/>
    <mergeCell ref="V59:Y59"/>
    <mergeCell ref="V60:Y60"/>
    <mergeCell ref="V61:Y61"/>
    <mergeCell ref="V62:Y62"/>
    <mergeCell ref="V63:Y63"/>
    <mergeCell ref="AC51:AF51"/>
    <mergeCell ref="AC52:AF52"/>
    <mergeCell ref="AC53:AF53"/>
    <mergeCell ref="AC54:AF54"/>
    <mergeCell ref="AJ56:AM56"/>
    <mergeCell ref="V77:Y77"/>
    <mergeCell ref="M7:M8"/>
    <mergeCell ref="O162:R162"/>
    <mergeCell ref="O163:R163"/>
    <mergeCell ref="O164:R164"/>
    <mergeCell ref="O165:R165"/>
    <mergeCell ref="O166:R166"/>
    <mergeCell ref="O167:R167"/>
    <mergeCell ref="O206:R206"/>
    <mergeCell ref="O207:R207"/>
    <mergeCell ref="O9:R9"/>
    <mergeCell ref="O161:R161"/>
    <mergeCell ref="O30:R30"/>
    <mergeCell ref="O31:R31"/>
    <mergeCell ref="O58:R58"/>
    <mergeCell ref="O57:R57"/>
    <mergeCell ref="O55:R55"/>
    <mergeCell ref="O56:R56"/>
    <mergeCell ref="O47:R47"/>
    <mergeCell ref="O48:R48"/>
    <mergeCell ref="O49:R49"/>
    <mergeCell ref="O50:R50"/>
    <mergeCell ref="O51:R51"/>
    <mergeCell ref="O52:R52"/>
    <mergeCell ref="O53:R53"/>
    <mergeCell ref="V19:Y19"/>
    <mergeCell ref="V20:Y20"/>
    <mergeCell ref="V21:Y21"/>
    <mergeCell ref="A232:A233"/>
    <mergeCell ref="B232:B233"/>
    <mergeCell ref="A203:A204"/>
    <mergeCell ref="A205:A207"/>
    <mergeCell ref="A209:A210"/>
    <mergeCell ref="B203:B204"/>
    <mergeCell ref="B205:B207"/>
    <mergeCell ref="B209:B210"/>
    <mergeCell ref="B216:B217"/>
    <mergeCell ref="B218:B219"/>
    <mergeCell ref="B220:B221"/>
    <mergeCell ref="B222:B223"/>
    <mergeCell ref="B225:B226"/>
    <mergeCell ref="B227:B228"/>
    <mergeCell ref="B229:B230"/>
    <mergeCell ref="A216:A217"/>
    <mergeCell ref="A218:A219"/>
    <mergeCell ref="A220:A221"/>
    <mergeCell ref="A222:A223"/>
    <mergeCell ref="A225:A226"/>
    <mergeCell ref="A227:A228"/>
    <mergeCell ref="A229:A230"/>
    <mergeCell ref="K7:K8"/>
    <mergeCell ref="G255:M255"/>
    <mergeCell ref="G256:M256"/>
    <mergeCell ref="G257:M257"/>
    <mergeCell ref="G258:M258"/>
    <mergeCell ref="G259:M259"/>
    <mergeCell ref="G260:M260"/>
    <mergeCell ref="O255:AO255"/>
    <mergeCell ref="O256:AO256"/>
    <mergeCell ref="O257:AQ257"/>
    <mergeCell ref="O258:AQ258"/>
    <mergeCell ref="O259:AQ259"/>
    <mergeCell ref="O260:AQ260"/>
    <mergeCell ref="O10:R10"/>
    <mergeCell ref="O12:R12"/>
    <mergeCell ref="O13:R13"/>
    <mergeCell ref="O14:R14"/>
    <mergeCell ref="O15:R15"/>
    <mergeCell ref="O16:R16"/>
    <mergeCell ref="O242:R242"/>
    <mergeCell ref="O243:R244"/>
    <mergeCell ref="O159:R159"/>
    <mergeCell ref="O160:R160"/>
    <mergeCell ref="O3:R4"/>
    <mergeCell ref="V3:Y4"/>
    <mergeCell ref="AC3:AF4"/>
    <mergeCell ref="AG3:AH3"/>
    <mergeCell ref="AJ3:AM4"/>
    <mergeCell ref="AG4:AH4"/>
    <mergeCell ref="O5:R5"/>
    <mergeCell ref="O6:R6"/>
    <mergeCell ref="AC5:AF5"/>
    <mergeCell ref="AC6:AF6"/>
    <mergeCell ref="V5:Y5"/>
    <mergeCell ref="V6:Y6"/>
    <mergeCell ref="AJ5:AM5"/>
    <mergeCell ref="AJ6:AM6"/>
    <mergeCell ref="AG6:AH6"/>
    <mergeCell ref="AG5:AH5"/>
    <mergeCell ref="O239:R239"/>
    <mergeCell ref="O240:R240"/>
    <mergeCell ref="O241:R241"/>
    <mergeCell ref="O23:R23"/>
    <mergeCell ref="O24:R24"/>
    <mergeCell ref="O25:R25"/>
    <mergeCell ref="O26:R26"/>
    <mergeCell ref="L7:L8"/>
    <mergeCell ref="V9:Y9"/>
    <mergeCell ref="V10:Y10"/>
    <mergeCell ref="V12:Y12"/>
    <mergeCell ref="O211:R211"/>
    <mergeCell ref="O202:R202"/>
    <mergeCell ref="O234:R234"/>
    <mergeCell ref="O17:R17"/>
    <mergeCell ref="O18:R18"/>
    <mergeCell ref="O19:R19"/>
    <mergeCell ref="O20:R20"/>
    <mergeCell ref="O21:R21"/>
    <mergeCell ref="O22:R22"/>
    <mergeCell ref="O201:R201"/>
    <mergeCell ref="O203:R203"/>
    <mergeCell ref="O204:R204"/>
    <mergeCell ref="O205:R205"/>
    <mergeCell ref="A7:A8"/>
    <mergeCell ref="B7:B8"/>
    <mergeCell ref="C7:C8"/>
    <mergeCell ref="F7:F8"/>
    <mergeCell ref="G7:G8"/>
    <mergeCell ref="H7:H8"/>
    <mergeCell ref="AQ7:AQ8"/>
    <mergeCell ref="V242:Y242"/>
    <mergeCell ref="V243:Y244"/>
    <mergeCell ref="AC242:AF242"/>
    <mergeCell ref="AC243:AF244"/>
    <mergeCell ref="AJ242:AM242"/>
    <mergeCell ref="AJ243:AM244"/>
    <mergeCell ref="AQ243:AQ244"/>
    <mergeCell ref="E7:E8"/>
    <mergeCell ref="D7:D8"/>
    <mergeCell ref="V13:Y13"/>
    <mergeCell ref="V14:Y14"/>
    <mergeCell ref="V15:Y15"/>
    <mergeCell ref="V16:Y16"/>
    <mergeCell ref="V17:Y17"/>
    <mergeCell ref="V18:Y18"/>
    <mergeCell ref="I7:I8"/>
    <mergeCell ref="J7:J8"/>
    <mergeCell ref="V22:Y22"/>
    <mergeCell ref="O235:R235"/>
    <mergeCell ref="O236:R236"/>
    <mergeCell ref="O237:R237"/>
    <mergeCell ref="O193:R193"/>
    <mergeCell ref="O238:R238"/>
    <mergeCell ref="V23:Y23"/>
    <mergeCell ref="V24:Y24"/>
    <mergeCell ref="V25:Y25"/>
    <mergeCell ref="V26:Y26"/>
    <mergeCell ref="V27:Y27"/>
    <mergeCell ref="V28:Y28"/>
    <mergeCell ref="V29:Y29"/>
    <mergeCell ref="V30:Y30"/>
    <mergeCell ref="V31:Y31"/>
    <mergeCell ref="V32:Y32"/>
    <mergeCell ref="V33:Y33"/>
    <mergeCell ref="V34:Y34"/>
    <mergeCell ref="V35:Y35"/>
    <mergeCell ref="V36:Y36"/>
    <mergeCell ref="V37:Y37"/>
    <mergeCell ref="O27:R27"/>
    <mergeCell ref="O28:R28"/>
    <mergeCell ref="O29:R29"/>
    <mergeCell ref="V54:Y54"/>
    <mergeCell ref="V55:Y55"/>
    <mergeCell ref="V38:Y38"/>
    <mergeCell ref="V39:Y39"/>
    <mergeCell ref="V40:Y40"/>
    <mergeCell ref="V41:Y41"/>
    <mergeCell ref="V42:Y42"/>
    <mergeCell ref="V43:Y43"/>
    <mergeCell ref="V44:Y44"/>
    <mergeCell ref="V45:Y45"/>
    <mergeCell ref="V46:Y46"/>
    <mergeCell ref="O44:R44"/>
    <mergeCell ref="O45:R45"/>
    <mergeCell ref="O46:R46"/>
    <mergeCell ref="V48:Y48"/>
    <mergeCell ref="V49:Y49"/>
    <mergeCell ref="V50:Y50"/>
    <mergeCell ref="V51:Y51"/>
    <mergeCell ref="V52:Y52"/>
    <mergeCell ref="V53:Y53"/>
    <mergeCell ref="AC48:AF48"/>
    <mergeCell ref="AC49:AF49"/>
    <mergeCell ref="AC50:AF50"/>
    <mergeCell ref="O32:R32"/>
    <mergeCell ref="O33:R33"/>
    <mergeCell ref="O34:R34"/>
    <mergeCell ref="O35:R35"/>
    <mergeCell ref="O36:R36"/>
    <mergeCell ref="O37:R37"/>
    <mergeCell ref="O38:R38"/>
    <mergeCell ref="O39:R39"/>
    <mergeCell ref="O40:R40"/>
    <mergeCell ref="V47:Y47"/>
    <mergeCell ref="AC40:AF40"/>
    <mergeCell ref="AC41:AF41"/>
    <mergeCell ref="AC42:AF42"/>
    <mergeCell ref="AC43:AF43"/>
    <mergeCell ref="AC44:AF44"/>
    <mergeCell ref="AC45:AF45"/>
    <mergeCell ref="AC46:AF46"/>
    <mergeCell ref="AC47:AF47"/>
    <mergeCell ref="O41:R41"/>
    <mergeCell ref="O42:R42"/>
    <mergeCell ref="O43:R43"/>
    <mergeCell ref="AC31:AF31"/>
    <mergeCell ref="AC32:AF32"/>
    <mergeCell ref="AC33:AF33"/>
    <mergeCell ref="AC34:AF34"/>
    <mergeCell ref="AC35:AF35"/>
    <mergeCell ref="AC36:AF36"/>
    <mergeCell ref="AC37:AF37"/>
    <mergeCell ref="AC38:AF38"/>
    <mergeCell ref="AC39:AF39"/>
    <mergeCell ref="AJ57:AM57"/>
    <mergeCell ref="AC55:AF55"/>
    <mergeCell ref="AC56:AF56"/>
    <mergeCell ref="AC57:AF57"/>
    <mergeCell ref="AC58:AF58"/>
    <mergeCell ref="AC59:AF59"/>
    <mergeCell ref="AC60:AF60"/>
    <mergeCell ref="V71:Y71"/>
    <mergeCell ref="V66:Y66"/>
    <mergeCell ref="V67:Y67"/>
    <mergeCell ref="V68:Y68"/>
    <mergeCell ref="V69:Y69"/>
    <mergeCell ref="V70:Y70"/>
    <mergeCell ref="V64:Y64"/>
    <mergeCell ref="V65:Y65"/>
    <mergeCell ref="V56:Y56"/>
    <mergeCell ref="V57:Y57"/>
    <mergeCell ref="V58:Y58"/>
    <mergeCell ref="V81:Y81"/>
    <mergeCell ref="AC61:AF61"/>
    <mergeCell ref="AC62:AF62"/>
    <mergeCell ref="AC63:AF63"/>
    <mergeCell ref="AC64:AF64"/>
    <mergeCell ref="AC65:AF65"/>
    <mergeCell ref="AC66:AF66"/>
    <mergeCell ref="AC67:AF67"/>
    <mergeCell ref="AC68:AF68"/>
    <mergeCell ref="AC69:AF69"/>
    <mergeCell ref="AC70:AF70"/>
    <mergeCell ref="AC71:AF71"/>
    <mergeCell ref="AC72:AF72"/>
    <mergeCell ref="AC73:AF73"/>
    <mergeCell ref="AC74:AF74"/>
    <mergeCell ref="AC75:AF75"/>
    <mergeCell ref="V72:Y72"/>
    <mergeCell ref="V73:Y73"/>
    <mergeCell ref="V74:Y74"/>
    <mergeCell ref="V82:Y82"/>
    <mergeCell ref="V83:Y83"/>
    <mergeCell ref="V84:Y84"/>
    <mergeCell ref="V85:Y85"/>
    <mergeCell ref="AC87:AF87"/>
    <mergeCell ref="AC88:AF88"/>
    <mergeCell ref="AJ64:AM64"/>
    <mergeCell ref="AJ65:AM65"/>
    <mergeCell ref="AJ66:AM66"/>
    <mergeCell ref="AJ67:AM67"/>
    <mergeCell ref="AJ68:AM68"/>
    <mergeCell ref="AJ69:AM69"/>
    <mergeCell ref="AJ70:AM70"/>
    <mergeCell ref="AJ71:AM71"/>
    <mergeCell ref="AJ72:AM72"/>
    <mergeCell ref="AJ73:AM73"/>
    <mergeCell ref="AJ74:AM74"/>
    <mergeCell ref="AJ75:AM75"/>
    <mergeCell ref="AJ76:AM76"/>
    <mergeCell ref="AC79:AF79"/>
    <mergeCell ref="AC80:AF80"/>
    <mergeCell ref="V78:Y78"/>
    <mergeCell ref="V79:Y79"/>
    <mergeCell ref="V80:Y80"/>
    <mergeCell ref="O59:R59"/>
    <mergeCell ref="O60:R60"/>
    <mergeCell ref="AJ43:AM43"/>
    <mergeCell ref="AJ44:AM44"/>
    <mergeCell ref="AJ45:AM45"/>
    <mergeCell ref="AJ46:AM46"/>
    <mergeCell ref="AC76:AF76"/>
    <mergeCell ref="AC77:AF77"/>
    <mergeCell ref="AC78:AF78"/>
    <mergeCell ref="AJ58:AM58"/>
    <mergeCell ref="AJ59:AM59"/>
    <mergeCell ref="AJ60:AM60"/>
    <mergeCell ref="AJ61:AM61"/>
    <mergeCell ref="AJ62:AM62"/>
    <mergeCell ref="AJ63:AM63"/>
    <mergeCell ref="AJ47:AM47"/>
    <mergeCell ref="AJ48:AM48"/>
    <mergeCell ref="AJ49:AM49"/>
    <mergeCell ref="AJ50:AM50"/>
    <mergeCell ref="AJ51:AM51"/>
    <mergeCell ref="AJ52:AM52"/>
    <mergeCell ref="AJ53:AM53"/>
    <mergeCell ref="AJ54:AM54"/>
    <mergeCell ref="AJ55:AM55"/>
    <mergeCell ref="O61:R61"/>
    <mergeCell ref="O62:R62"/>
    <mergeCell ref="V102:Y102"/>
    <mergeCell ref="V103:Y103"/>
    <mergeCell ref="V104:Y104"/>
    <mergeCell ref="V105:Y105"/>
    <mergeCell ref="O63:R63"/>
    <mergeCell ref="O64:R64"/>
    <mergeCell ref="O65:R65"/>
    <mergeCell ref="O66:R66"/>
    <mergeCell ref="O103:R103"/>
    <mergeCell ref="O104:R104"/>
    <mergeCell ref="O105:R105"/>
    <mergeCell ref="V88:Y88"/>
    <mergeCell ref="V89:Y89"/>
    <mergeCell ref="V90:Y90"/>
    <mergeCell ref="V91:Y91"/>
    <mergeCell ref="V87:Y87"/>
    <mergeCell ref="V75:Y75"/>
    <mergeCell ref="V76:Y76"/>
    <mergeCell ref="O91:R91"/>
    <mergeCell ref="O92:R92"/>
    <mergeCell ref="O93:R93"/>
    <mergeCell ref="O94:R94"/>
    <mergeCell ref="AJ95:AM95"/>
    <mergeCell ref="AJ96:AM96"/>
    <mergeCell ref="O67:R67"/>
    <mergeCell ref="O68:R68"/>
    <mergeCell ref="O69:R69"/>
    <mergeCell ref="O70:R70"/>
    <mergeCell ref="AJ97:AM97"/>
    <mergeCell ref="AJ98:AM98"/>
    <mergeCell ref="AJ99:AM99"/>
    <mergeCell ref="O98:R98"/>
    <mergeCell ref="AC92:AF92"/>
    <mergeCell ref="AC93:AF93"/>
    <mergeCell ref="AC94:AF94"/>
    <mergeCell ref="AC95:AF95"/>
    <mergeCell ref="AC96:AF96"/>
    <mergeCell ref="AC89:AF89"/>
    <mergeCell ref="AC90:AF90"/>
    <mergeCell ref="AC91:AF91"/>
    <mergeCell ref="AC81:AF81"/>
    <mergeCell ref="AC82:AF82"/>
    <mergeCell ref="AC83:AF83"/>
    <mergeCell ref="AC84:AF84"/>
    <mergeCell ref="AC85:AF85"/>
    <mergeCell ref="AC86:AF86"/>
    <mergeCell ref="AJ100:AM100"/>
    <mergeCell ref="AJ101:AM101"/>
    <mergeCell ref="AC106:AF106"/>
    <mergeCell ref="AJ77:AM77"/>
    <mergeCell ref="AJ78:AM78"/>
    <mergeCell ref="AJ79:AM79"/>
    <mergeCell ref="AJ80:AM80"/>
    <mergeCell ref="AJ81:AM81"/>
    <mergeCell ref="AJ82:AM82"/>
    <mergeCell ref="AJ83:AM83"/>
    <mergeCell ref="AJ84:AM84"/>
    <mergeCell ref="AJ85:AM85"/>
    <mergeCell ref="AJ86:AM86"/>
    <mergeCell ref="AJ87:AM87"/>
    <mergeCell ref="AJ88:AM88"/>
    <mergeCell ref="AJ89:AM89"/>
    <mergeCell ref="AJ90:AM90"/>
    <mergeCell ref="AJ91:AM91"/>
    <mergeCell ref="AJ92:AM92"/>
    <mergeCell ref="AJ93:AM93"/>
    <mergeCell ref="AJ94:AM94"/>
    <mergeCell ref="AC97:AF97"/>
    <mergeCell ref="AC98:AF98"/>
    <mergeCell ref="AC99:AF99"/>
    <mergeCell ref="AC100:AF100"/>
    <mergeCell ref="AC101:AF101"/>
    <mergeCell ref="O71:R71"/>
    <mergeCell ref="O72:R72"/>
    <mergeCell ref="O73:R73"/>
    <mergeCell ref="O74:R74"/>
    <mergeCell ref="V112:Y112"/>
    <mergeCell ref="V113:Y113"/>
    <mergeCell ref="V114:Y114"/>
    <mergeCell ref="V92:Y92"/>
    <mergeCell ref="V93:Y93"/>
    <mergeCell ref="V94:Y94"/>
    <mergeCell ref="V95:Y95"/>
    <mergeCell ref="O83:R83"/>
    <mergeCell ref="O84:R84"/>
    <mergeCell ref="O85:R85"/>
    <mergeCell ref="O86:R86"/>
    <mergeCell ref="O87:R87"/>
    <mergeCell ref="O88:R88"/>
    <mergeCell ref="O89:R89"/>
    <mergeCell ref="O90:R90"/>
    <mergeCell ref="O95:R95"/>
    <mergeCell ref="O96:R96"/>
    <mergeCell ref="O97:R97"/>
    <mergeCell ref="AJ102:AM102"/>
    <mergeCell ref="AJ103:AM103"/>
    <mergeCell ref="AJ104:AM104"/>
    <mergeCell ref="AJ105:AM105"/>
    <mergeCell ref="AJ106:AM106"/>
    <mergeCell ref="AC112:AF112"/>
    <mergeCell ref="AC113:AF113"/>
    <mergeCell ref="AC114:AF114"/>
    <mergeCell ref="AC115:AF115"/>
    <mergeCell ref="AC107:AF107"/>
    <mergeCell ref="AC108:AF108"/>
    <mergeCell ref="AC109:AF109"/>
    <mergeCell ref="AC110:AF110"/>
    <mergeCell ref="AC111:AF111"/>
    <mergeCell ref="AC102:AF102"/>
    <mergeCell ref="AC103:AF103"/>
    <mergeCell ref="AC104:AF104"/>
    <mergeCell ref="AC105:AF105"/>
    <mergeCell ref="O75:R75"/>
    <mergeCell ref="O76:R76"/>
    <mergeCell ref="O77:R77"/>
    <mergeCell ref="O78:R78"/>
    <mergeCell ref="V122:Y122"/>
    <mergeCell ref="V123:Y123"/>
    <mergeCell ref="V124:Y124"/>
    <mergeCell ref="V125:Y125"/>
    <mergeCell ref="O79:R79"/>
    <mergeCell ref="O80:R80"/>
    <mergeCell ref="O81:R81"/>
    <mergeCell ref="O82:R82"/>
    <mergeCell ref="V117:Y117"/>
    <mergeCell ref="V118:Y118"/>
    <mergeCell ref="V119:Y119"/>
    <mergeCell ref="V120:Y120"/>
    <mergeCell ref="V121:Y121"/>
    <mergeCell ref="V96:Y96"/>
    <mergeCell ref="V86:Y86"/>
    <mergeCell ref="V107:Y107"/>
    <mergeCell ref="V108:Y108"/>
    <mergeCell ref="V109:Y109"/>
    <mergeCell ref="V110:Y110"/>
    <mergeCell ref="V111:Y111"/>
    <mergeCell ref="AJ118:AM118"/>
    <mergeCell ref="AJ119:AM119"/>
    <mergeCell ref="AJ120:AM120"/>
    <mergeCell ref="AJ121:AM121"/>
    <mergeCell ref="AJ122:AM122"/>
    <mergeCell ref="AJ123:AM123"/>
    <mergeCell ref="AJ124:AM124"/>
    <mergeCell ref="AJ125:AM125"/>
    <mergeCell ref="AJ107:AM107"/>
    <mergeCell ref="AJ108:AM108"/>
    <mergeCell ref="AJ109:AM109"/>
    <mergeCell ref="AJ110:AM110"/>
    <mergeCell ref="AJ111:AM111"/>
    <mergeCell ref="AJ112:AM112"/>
    <mergeCell ref="AJ113:AM113"/>
    <mergeCell ref="AJ114:AM114"/>
    <mergeCell ref="AJ115:AM115"/>
    <mergeCell ref="AJ117:AM117"/>
    <mergeCell ref="AJ116:AM116"/>
    <mergeCell ref="AJ135:AM135"/>
    <mergeCell ref="AJ126:AM126"/>
    <mergeCell ref="AJ136:AM136"/>
    <mergeCell ref="V132:Y132"/>
    <mergeCell ref="V133:Y133"/>
    <mergeCell ref="V134:Y134"/>
    <mergeCell ref="V135:Y135"/>
    <mergeCell ref="V136:Y136"/>
    <mergeCell ref="AC132:AF132"/>
    <mergeCell ref="AC133:AF133"/>
    <mergeCell ref="AC134:AF134"/>
    <mergeCell ref="AC135:AF135"/>
    <mergeCell ref="AC136:AF136"/>
    <mergeCell ref="AJ132:AM132"/>
    <mergeCell ref="AJ133:AM133"/>
    <mergeCell ref="AJ134:AM134"/>
    <mergeCell ref="AJ127:AM127"/>
    <mergeCell ref="AJ128:AM128"/>
    <mergeCell ref="AJ129:AM129"/>
    <mergeCell ref="AJ130:AM130"/>
    <mergeCell ref="AJ131:AM131"/>
    <mergeCell ref="AC129:AF129"/>
    <mergeCell ref="AC130:AF130"/>
    <mergeCell ref="AC131:AF131"/>
    <mergeCell ref="V127:Y127"/>
    <mergeCell ref="V115:Y115"/>
    <mergeCell ref="V116:Y116"/>
    <mergeCell ref="AC118:AF118"/>
    <mergeCell ref="AC119:AF119"/>
    <mergeCell ref="AC120:AF120"/>
    <mergeCell ref="AC121:AF121"/>
    <mergeCell ref="AC116:AF116"/>
    <mergeCell ref="AC117:AF117"/>
    <mergeCell ref="AC144:AF144"/>
    <mergeCell ref="AC145:AF145"/>
    <mergeCell ref="AC146:AF146"/>
    <mergeCell ref="AJ137:AM137"/>
    <mergeCell ref="AJ138:AM138"/>
    <mergeCell ref="AJ139:AM139"/>
    <mergeCell ref="AJ140:AM140"/>
    <mergeCell ref="AJ141:AM141"/>
    <mergeCell ref="AC137:AF137"/>
    <mergeCell ref="AC138:AF138"/>
    <mergeCell ref="AC139:AF139"/>
    <mergeCell ref="AC140:AF140"/>
    <mergeCell ref="AC141:AF141"/>
    <mergeCell ref="AJ144:AM144"/>
    <mergeCell ref="AJ145:AM145"/>
    <mergeCell ref="AJ146:AM146"/>
    <mergeCell ref="AC142:AF142"/>
    <mergeCell ref="AC143:AF143"/>
    <mergeCell ref="O128:R128"/>
    <mergeCell ref="O129:R129"/>
    <mergeCell ref="O130:R130"/>
    <mergeCell ref="V106:Y106"/>
    <mergeCell ref="V97:Y97"/>
    <mergeCell ref="V98:Y98"/>
    <mergeCell ref="V99:Y99"/>
    <mergeCell ref="AJ142:AM142"/>
    <mergeCell ref="AJ143:AM143"/>
    <mergeCell ref="V137:Y137"/>
    <mergeCell ref="V138:Y138"/>
    <mergeCell ref="V139:Y139"/>
    <mergeCell ref="V140:Y140"/>
    <mergeCell ref="V141:Y141"/>
    <mergeCell ref="V128:Y128"/>
    <mergeCell ref="V129:Y129"/>
    <mergeCell ref="V130:Y130"/>
    <mergeCell ref="V131:Y131"/>
    <mergeCell ref="V126:Y126"/>
    <mergeCell ref="AC122:AF122"/>
    <mergeCell ref="AC123:AF123"/>
    <mergeCell ref="AC124:AF124"/>
    <mergeCell ref="AC125:AF125"/>
    <mergeCell ref="AC126:AF126"/>
    <mergeCell ref="AJ154:AM154"/>
    <mergeCell ref="AJ155:AM155"/>
    <mergeCell ref="AJ156:AM156"/>
    <mergeCell ref="O99:R99"/>
    <mergeCell ref="O100:R100"/>
    <mergeCell ref="O101:R101"/>
    <mergeCell ref="O102:R102"/>
    <mergeCell ref="V147:Y147"/>
    <mergeCell ref="V148:Y148"/>
    <mergeCell ref="V149:Y149"/>
    <mergeCell ref="V150:Y150"/>
    <mergeCell ref="V151:Y151"/>
    <mergeCell ref="V100:Y100"/>
    <mergeCell ref="V101:Y101"/>
    <mergeCell ref="O106:R106"/>
    <mergeCell ref="O107:R107"/>
    <mergeCell ref="O108:R108"/>
    <mergeCell ref="O109:R109"/>
    <mergeCell ref="O110:R110"/>
    <mergeCell ref="O119:R119"/>
    <mergeCell ref="O120:R120"/>
    <mergeCell ref="O121:R121"/>
    <mergeCell ref="O122:R122"/>
    <mergeCell ref="O127:R127"/>
    <mergeCell ref="AC151:AF151"/>
    <mergeCell ref="AC127:AF127"/>
    <mergeCell ref="AC128:AF128"/>
    <mergeCell ref="AJ147:AM147"/>
    <mergeCell ref="AJ148:AM148"/>
    <mergeCell ref="AJ159:AM159"/>
    <mergeCell ref="AJ160:AM160"/>
    <mergeCell ref="AJ161:AM161"/>
    <mergeCell ref="AC157:AF157"/>
    <mergeCell ref="AC158:AF158"/>
    <mergeCell ref="AJ149:AM149"/>
    <mergeCell ref="AJ150:AM150"/>
    <mergeCell ref="AJ151:AM151"/>
    <mergeCell ref="AC147:AF147"/>
    <mergeCell ref="AC152:AF152"/>
    <mergeCell ref="AC153:AF153"/>
    <mergeCell ref="AC154:AF154"/>
    <mergeCell ref="AC155:AF155"/>
    <mergeCell ref="AC156:AF156"/>
    <mergeCell ref="AC159:AF159"/>
    <mergeCell ref="AC160:AF160"/>
    <mergeCell ref="AC161:AF161"/>
    <mergeCell ref="AJ152:AM152"/>
    <mergeCell ref="AJ153:AM153"/>
    <mergeCell ref="AJ166:AM166"/>
    <mergeCell ref="AJ157:AM157"/>
    <mergeCell ref="AJ158:AM158"/>
    <mergeCell ref="O131:R131"/>
    <mergeCell ref="O113:R113"/>
    <mergeCell ref="O114:R114"/>
    <mergeCell ref="V162:Y162"/>
    <mergeCell ref="V163:Y163"/>
    <mergeCell ref="V164:Y164"/>
    <mergeCell ref="V165:Y165"/>
    <mergeCell ref="V166:Y166"/>
    <mergeCell ref="AC162:AF162"/>
    <mergeCell ref="AC163:AF163"/>
    <mergeCell ref="AC164:AF164"/>
    <mergeCell ref="AC165:AF165"/>
    <mergeCell ref="AC166:AF166"/>
    <mergeCell ref="V142:Y142"/>
    <mergeCell ref="V143:Y143"/>
    <mergeCell ref="V144:Y144"/>
    <mergeCell ref="V145:Y145"/>
    <mergeCell ref="V146:Y146"/>
    <mergeCell ref="AC148:AF148"/>
    <mergeCell ref="AC149:AF149"/>
    <mergeCell ref="AC150:AF150"/>
    <mergeCell ref="V152:Y152"/>
    <mergeCell ref="V153:Y153"/>
    <mergeCell ref="V154:Y154"/>
    <mergeCell ref="V155:Y155"/>
    <mergeCell ref="V156:Y156"/>
    <mergeCell ref="AJ172:AM172"/>
    <mergeCell ref="AJ173:AM173"/>
    <mergeCell ref="AC174:AF174"/>
    <mergeCell ref="AC175:AF175"/>
    <mergeCell ref="V171:Y171"/>
    <mergeCell ref="AC167:AF167"/>
    <mergeCell ref="AC168:AF168"/>
    <mergeCell ref="AC169:AF169"/>
    <mergeCell ref="AC170:AF170"/>
    <mergeCell ref="AC171:AF171"/>
    <mergeCell ref="AJ162:AM162"/>
    <mergeCell ref="AJ163:AM163"/>
    <mergeCell ref="V157:Y157"/>
    <mergeCell ref="V158:Y158"/>
    <mergeCell ref="V159:Y159"/>
    <mergeCell ref="V160:Y160"/>
    <mergeCell ref="V161:Y161"/>
    <mergeCell ref="AJ164:AM164"/>
    <mergeCell ref="AJ165:AM165"/>
    <mergeCell ref="AC176:AF176"/>
    <mergeCell ref="AJ167:AM167"/>
    <mergeCell ref="AJ168:AM168"/>
    <mergeCell ref="AJ169:AM169"/>
    <mergeCell ref="AJ170:AM170"/>
    <mergeCell ref="AJ171:AM171"/>
    <mergeCell ref="V176:Y176"/>
    <mergeCell ref="AJ179:AM179"/>
    <mergeCell ref="AJ180:AM180"/>
    <mergeCell ref="AJ176:AM176"/>
    <mergeCell ref="AC172:AF172"/>
    <mergeCell ref="AC173:AF173"/>
    <mergeCell ref="V172:Y172"/>
    <mergeCell ref="V173:Y173"/>
    <mergeCell ref="V174:Y174"/>
    <mergeCell ref="V175:Y175"/>
    <mergeCell ref="AJ181:AM181"/>
    <mergeCell ref="V177:Y177"/>
    <mergeCell ref="V178:Y178"/>
    <mergeCell ref="V179:Y179"/>
    <mergeCell ref="V180:Y180"/>
    <mergeCell ref="V181:Y181"/>
    <mergeCell ref="AC177:AF177"/>
    <mergeCell ref="AC178:AF178"/>
    <mergeCell ref="AC179:AF179"/>
    <mergeCell ref="AC180:AF180"/>
    <mergeCell ref="AC181:AF181"/>
    <mergeCell ref="AJ177:AM177"/>
    <mergeCell ref="AJ178:AM178"/>
    <mergeCell ref="V194:Y194"/>
    <mergeCell ref="V199:Y199"/>
    <mergeCell ref="AC189:AF189"/>
    <mergeCell ref="AC190:AF190"/>
    <mergeCell ref="AC191:AF191"/>
    <mergeCell ref="AJ182:AM182"/>
    <mergeCell ref="AJ183:AM183"/>
    <mergeCell ref="AJ184:AM184"/>
    <mergeCell ref="AJ185:AM185"/>
    <mergeCell ref="AJ186:AM186"/>
    <mergeCell ref="AJ190:AM190"/>
    <mergeCell ref="AJ191:AM191"/>
    <mergeCell ref="AC187:AF187"/>
    <mergeCell ref="AC188:AF188"/>
    <mergeCell ref="AC199:AF199"/>
    <mergeCell ref="AC200:AF200"/>
    <mergeCell ref="AC201:AF201"/>
    <mergeCell ref="V209:Y209"/>
    <mergeCell ref="V210:Y210"/>
    <mergeCell ref="AC207:AF207"/>
    <mergeCell ref="AC208:AF208"/>
    <mergeCell ref="O143:R143"/>
    <mergeCell ref="AJ199:AM199"/>
    <mergeCell ref="O144:R144"/>
    <mergeCell ref="O145:R145"/>
    <mergeCell ref="O146:R146"/>
    <mergeCell ref="V182:Y182"/>
    <mergeCell ref="V183:Y183"/>
    <mergeCell ref="V184:Y184"/>
    <mergeCell ref="V185:Y185"/>
    <mergeCell ref="V186:Y186"/>
    <mergeCell ref="AC182:AF182"/>
    <mergeCell ref="AC183:AF183"/>
    <mergeCell ref="AC184:AF184"/>
    <mergeCell ref="AC185:AF185"/>
    <mergeCell ref="AC186:AF186"/>
    <mergeCell ref="AJ174:AM174"/>
    <mergeCell ref="AJ175:AM175"/>
    <mergeCell ref="V192:Y192"/>
    <mergeCell ref="V211:Y211"/>
    <mergeCell ref="O154:R154"/>
    <mergeCell ref="O158:R158"/>
    <mergeCell ref="O187:R187"/>
    <mergeCell ref="O188:R188"/>
    <mergeCell ref="O189:R189"/>
    <mergeCell ref="O190:R190"/>
    <mergeCell ref="O191:R191"/>
    <mergeCell ref="V202:Y202"/>
    <mergeCell ref="V203:Y203"/>
    <mergeCell ref="V204:Y204"/>
    <mergeCell ref="V205:Y205"/>
    <mergeCell ref="V206:Y206"/>
    <mergeCell ref="V187:Y187"/>
    <mergeCell ref="V188:Y188"/>
    <mergeCell ref="V189:Y189"/>
    <mergeCell ref="V190:Y190"/>
    <mergeCell ref="V191:Y191"/>
    <mergeCell ref="V167:Y167"/>
    <mergeCell ref="V168:Y168"/>
    <mergeCell ref="V169:Y169"/>
    <mergeCell ref="V170:Y170"/>
    <mergeCell ref="V200:Y200"/>
    <mergeCell ref="V201:Y201"/>
    <mergeCell ref="V241:Y241"/>
    <mergeCell ref="AC9:AF9"/>
    <mergeCell ref="AC10:AF10"/>
    <mergeCell ref="AC12:AF12"/>
    <mergeCell ref="AC13:AF13"/>
    <mergeCell ref="AC14:AF14"/>
    <mergeCell ref="AC15:AF15"/>
    <mergeCell ref="AC16:AF16"/>
    <mergeCell ref="AC17:AF17"/>
    <mergeCell ref="AC18:AF18"/>
    <mergeCell ref="AC19:AF19"/>
    <mergeCell ref="AC20:AF20"/>
    <mergeCell ref="AC21:AF21"/>
    <mergeCell ref="AC22:AF22"/>
    <mergeCell ref="AC23:AF23"/>
    <mergeCell ref="AC24:AF24"/>
    <mergeCell ref="AC25:AF25"/>
    <mergeCell ref="AC26:AF26"/>
    <mergeCell ref="AC27:AF27"/>
    <mergeCell ref="V236:Y236"/>
    <mergeCell ref="V237:Y237"/>
    <mergeCell ref="V193:Y193"/>
    <mergeCell ref="V207:Y207"/>
    <mergeCell ref="V208:Y208"/>
    <mergeCell ref="AJ41:AM41"/>
    <mergeCell ref="AJ42:AM42"/>
    <mergeCell ref="AC209:AF209"/>
    <mergeCell ref="AC210:AF210"/>
    <mergeCell ref="AC211:AF211"/>
    <mergeCell ref="AJ202:AM202"/>
    <mergeCell ref="AJ203:AM203"/>
    <mergeCell ref="AJ204:AM204"/>
    <mergeCell ref="AJ205:AM205"/>
    <mergeCell ref="AJ206:AM206"/>
    <mergeCell ref="AC202:AF202"/>
    <mergeCell ref="AC203:AF203"/>
    <mergeCell ref="AC204:AF204"/>
    <mergeCell ref="AC205:AF205"/>
    <mergeCell ref="AC206:AF206"/>
    <mergeCell ref="AJ192:AM192"/>
    <mergeCell ref="AJ194:AM194"/>
    <mergeCell ref="AJ200:AM200"/>
    <mergeCell ref="AJ201:AM201"/>
    <mergeCell ref="AJ187:AM187"/>
    <mergeCell ref="AJ188:AM188"/>
    <mergeCell ref="AJ189:AM189"/>
    <mergeCell ref="AC192:AF192"/>
    <mergeCell ref="AC194:AF194"/>
    <mergeCell ref="AJ240:AM240"/>
    <mergeCell ref="V239:Y239"/>
    <mergeCell ref="V240:Y240"/>
    <mergeCell ref="AJ234:AM234"/>
    <mergeCell ref="AJ235:AM235"/>
    <mergeCell ref="AJ236:AM236"/>
    <mergeCell ref="AJ237:AM237"/>
    <mergeCell ref="AJ193:AM193"/>
    <mergeCell ref="AC236:AF236"/>
    <mergeCell ref="AC237:AF237"/>
    <mergeCell ref="AC193:AF193"/>
    <mergeCell ref="AC238:AF238"/>
    <mergeCell ref="AC239:AF239"/>
    <mergeCell ref="AC240:AF240"/>
    <mergeCell ref="AC234:AF234"/>
    <mergeCell ref="AC235:AF235"/>
    <mergeCell ref="V238:Y238"/>
    <mergeCell ref="V234:Y234"/>
    <mergeCell ref="V235:Y235"/>
    <mergeCell ref="AJ207:AM207"/>
    <mergeCell ref="AJ208:AM208"/>
    <mergeCell ref="AJ209:AM209"/>
    <mergeCell ref="AJ210:AM210"/>
    <mergeCell ref="AJ211:AM211"/>
    <mergeCell ref="AJ19:AM19"/>
    <mergeCell ref="AJ20:AM20"/>
    <mergeCell ref="AJ21:AM21"/>
    <mergeCell ref="AJ22:AM22"/>
    <mergeCell ref="AJ23:AM23"/>
    <mergeCell ref="AJ37:AM37"/>
    <mergeCell ref="AJ38:AM38"/>
    <mergeCell ref="AJ39:AM39"/>
    <mergeCell ref="AJ40:AM40"/>
    <mergeCell ref="AJ31:AM31"/>
    <mergeCell ref="AJ32:AM32"/>
    <mergeCell ref="AJ25:AM25"/>
    <mergeCell ref="AJ26:AM26"/>
    <mergeCell ref="AJ27:AM27"/>
    <mergeCell ref="AJ28:AM28"/>
    <mergeCell ref="AJ29:AM29"/>
    <mergeCell ref="AJ30:AM30"/>
    <mergeCell ref="AJ9:AM9"/>
    <mergeCell ref="AJ10:AM10"/>
    <mergeCell ref="AJ12:AM12"/>
    <mergeCell ref="AJ13:AM13"/>
    <mergeCell ref="AJ14:AM14"/>
    <mergeCell ref="AJ15:AM15"/>
    <mergeCell ref="AJ16:AM16"/>
    <mergeCell ref="AJ17:AM17"/>
    <mergeCell ref="AJ18:AM18"/>
    <mergeCell ref="AJ241:AM241"/>
    <mergeCell ref="M162:M186"/>
    <mergeCell ref="O168:R168"/>
    <mergeCell ref="O169:R169"/>
    <mergeCell ref="O170:R170"/>
    <mergeCell ref="O171:R171"/>
    <mergeCell ref="O172:R172"/>
    <mergeCell ref="O173:R173"/>
    <mergeCell ref="O174:R174"/>
    <mergeCell ref="O175:R175"/>
    <mergeCell ref="O176:R176"/>
    <mergeCell ref="O177:R177"/>
    <mergeCell ref="O178:R178"/>
    <mergeCell ref="O179:R179"/>
    <mergeCell ref="O180:R180"/>
    <mergeCell ref="O181:R181"/>
    <mergeCell ref="O182:R182"/>
    <mergeCell ref="O183:R183"/>
    <mergeCell ref="O184:R184"/>
    <mergeCell ref="O185:R185"/>
    <mergeCell ref="O186:R186"/>
    <mergeCell ref="AC241:AF241"/>
    <mergeCell ref="AJ238:AM238"/>
    <mergeCell ref="AJ239:AM239"/>
    <mergeCell ref="A200:A201"/>
    <mergeCell ref="B200:B201"/>
    <mergeCell ref="C200:C201"/>
    <mergeCell ref="D200:D201"/>
    <mergeCell ref="E200:E201"/>
    <mergeCell ref="F200:F201"/>
    <mergeCell ref="G200:G201"/>
    <mergeCell ref="H200:H201"/>
    <mergeCell ref="I200:I201"/>
    <mergeCell ref="O117:R117"/>
    <mergeCell ref="O118:R118"/>
    <mergeCell ref="O111:R111"/>
    <mergeCell ref="O112:R112"/>
    <mergeCell ref="J200:J201"/>
    <mergeCell ref="K200:K201"/>
    <mergeCell ref="L200:L201"/>
    <mergeCell ref="O192:R192"/>
    <mergeCell ref="O194:R194"/>
    <mergeCell ref="O199:R199"/>
    <mergeCell ref="O200:R200"/>
    <mergeCell ref="M151:M159"/>
    <mergeCell ref="M127:M149"/>
    <mergeCell ref="O139:R139"/>
    <mergeCell ref="O140:R140"/>
    <mergeCell ref="O141:R141"/>
    <mergeCell ref="O142:R142"/>
    <mergeCell ref="O132:R132"/>
    <mergeCell ref="O133:R133"/>
    <mergeCell ref="O134:R134"/>
    <mergeCell ref="O135:R135"/>
    <mergeCell ref="O136:R136"/>
    <mergeCell ref="O137:R137"/>
    <mergeCell ref="O138:R138"/>
    <mergeCell ref="O251:AF252"/>
    <mergeCell ref="AP255:AQ255"/>
    <mergeCell ref="AP256:AQ256"/>
    <mergeCell ref="AJ251:AP251"/>
    <mergeCell ref="AJ252:AP252"/>
    <mergeCell ref="G254:AQ254"/>
    <mergeCell ref="M37:M40"/>
    <mergeCell ref="O7:R8"/>
    <mergeCell ref="V7:Y8"/>
    <mergeCell ref="AC7:AF8"/>
    <mergeCell ref="AJ7:AM8"/>
    <mergeCell ref="AJ33:AM33"/>
    <mergeCell ref="AJ34:AM34"/>
    <mergeCell ref="AJ35:AM35"/>
    <mergeCell ref="AJ36:AM36"/>
    <mergeCell ref="AC28:AF28"/>
    <mergeCell ref="AC29:AF29"/>
    <mergeCell ref="AC30:AF30"/>
    <mergeCell ref="AJ24:AM24"/>
    <mergeCell ref="M105:M125"/>
    <mergeCell ref="M74:M79"/>
    <mergeCell ref="M89:M92"/>
    <mergeCell ref="O155:R155"/>
    <mergeCell ref="O156:R156"/>
    <mergeCell ref="O11:R11"/>
    <mergeCell ref="V11:Y11"/>
    <mergeCell ref="AC11:AF11"/>
    <mergeCell ref="AJ11:AM11"/>
    <mergeCell ref="D2:G4"/>
    <mergeCell ref="D5:G5"/>
    <mergeCell ref="O248:AP248"/>
    <mergeCell ref="O249:AP249"/>
    <mergeCell ref="O250:AP250"/>
    <mergeCell ref="O157:R157"/>
    <mergeCell ref="O147:R147"/>
    <mergeCell ref="O148:R148"/>
    <mergeCell ref="O149:R149"/>
    <mergeCell ref="O150:R150"/>
    <mergeCell ref="O151:R151"/>
    <mergeCell ref="O152:R152"/>
    <mergeCell ref="O153:R153"/>
    <mergeCell ref="M81:M85"/>
    <mergeCell ref="O123:R123"/>
    <mergeCell ref="O124:R124"/>
    <mergeCell ref="O125:R125"/>
    <mergeCell ref="O126:R126"/>
    <mergeCell ref="O115:R115"/>
    <mergeCell ref="O116:R116"/>
  </mergeCells>
  <phoneticPr fontId="11" type="noConversion"/>
  <conditionalFormatting sqref="A9:F9">
    <cfRule type="expression" dxfId="27" priority="30">
      <formula>$A9=""</formula>
    </cfRule>
  </conditionalFormatting>
  <conditionalFormatting sqref="D6:D7 D27:D31 D33:D40 D42:D51 D94:D125 D127:D149 D151:D160 D162:D186 D188:D192 D194:D201 D242:D1048576 D9:D25 D53:D92 D203:D234">
    <cfRule type="expression" dxfId="26" priority="28">
      <formula>D6="x"</formula>
    </cfRule>
  </conditionalFormatting>
  <conditionalFormatting sqref="C26:F26">
    <cfRule type="expression" dxfId="25" priority="27">
      <formula>$A26=""</formula>
    </cfRule>
  </conditionalFormatting>
  <conditionalFormatting sqref="D26">
    <cfRule type="expression" dxfId="24" priority="26">
      <formula>D26="x"</formula>
    </cfRule>
  </conditionalFormatting>
  <conditionalFormatting sqref="C32:F32">
    <cfRule type="expression" dxfId="23" priority="25">
      <formula>$A32=""</formula>
    </cfRule>
  </conditionalFormatting>
  <conditionalFormatting sqref="D32">
    <cfRule type="expression" dxfId="22" priority="24">
      <formula>D32="x"</formula>
    </cfRule>
  </conditionalFormatting>
  <conditionalFormatting sqref="C41:F41">
    <cfRule type="expression" dxfId="21" priority="23">
      <formula>$A41=""</formula>
    </cfRule>
  </conditionalFormatting>
  <conditionalFormatting sqref="D41">
    <cfRule type="expression" dxfId="20" priority="22">
      <formula>D41="x"</formula>
    </cfRule>
  </conditionalFormatting>
  <conditionalFormatting sqref="C52:F52">
    <cfRule type="expression" dxfId="19" priority="21">
      <formula>$A52=""</formula>
    </cfRule>
  </conditionalFormatting>
  <conditionalFormatting sqref="D52">
    <cfRule type="expression" dxfId="18" priority="20">
      <formula>D52="x"</formula>
    </cfRule>
  </conditionalFormatting>
  <conditionalFormatting sqref="C93:F93">
    <cfRule type="expression" dxfId="17" priority="19">
      <formula>$A93=""</formula>
    </cfRule>
  </conditionalFormatting>
  <conditionalFormatting sqref="D93">
    <cfRule type="expression" dxfId="16" priority="18">
      <formula>D93="x"</formula>
    </cfRule>
  </conditionalFormatting>
  <conditionalFormatting sqref="C126:F126">
    <cfRule type="expression" dxfId="15" priority="17">
      <formula>$A126=""</formula>
    </cfRule>
  </conditionalFormatting>
  <conditionalFormatting sqref="D126">
    <cfRule type="expression" dxfId="14" priority="16">
      <formula>D126="x"</formula>
    </cfRule>
  </conditionalFormatting>
  <conditionalFormatting sqref="C150:F150">
    <cfRule type="expression" dxfId="13" priority="15">
      <formula>$A150=""</formula>
    </cfRule>
  </conditionalFormatting>
  <conditionalFormatting sqref="D150">
    <cfRule type="expression" dxfId="12" priority="14">
      <formula>D150="x"</formula>
    </cfRule>
  </conditionalFormatting>
  <conditionalFormatting sqref="C161:F161">
    <cfRule type="expression" dxfId="11" priority="13">
      <formula>$A161=""</formula>
    </cfRule>
  </conditionalFormatting>
  <conditionalFormatting sqref="D161">
    <cfRule type="expression" dxfId="10" priority="12">
      <formula>D161="x"</formula>
    </cfRule>
  </conditionalFormatting>
  <conditionalFormatting sqref="C187:F187">
    <cfRule type="expression" dxfId="9" priority="11">
      <formula>$A187=""</formula>
    </cfRule>
  </conditionalFormatting>
  <conditionalFormatting sqref="D187">
    <cfRule type="expression" dxfId="8" priority="10">
      <formula>D187="x"</formula>
    </cfRule>
  </conditionalFormatting>
  <conditionalFormatting sqref="D202">
    <cfRule type="expression" dxfId="7" priority="8">
      <formula>D202="x"</formula>
    </cfRule>
  </conditionalFormatting>
  <conditionalFormatting sqref="C202:F202">
    <cfRule type="expression" dxfId="6" priority="9">
      <formula>$A202=""</formula>
    </cfRule>
  </conditionalFormatting>
  <conditionalFormatting sqref="G256:AQ256">
    <cfRule type="expression" dxfId="5" priority="5">
      <formula>OR($AQ$252=0, $AQ$252=1)</formula>
    </cfRule>
  </conditionalFormatting>
  <conditionalFormatting sqref="G255:AQ255">
    <cfRule type="expression" dxfId="4" priority="4">
      <formula>$AQ$252=0</formula>
    </cfRule>
  </conditionalFormatting>
  <conditionalFormatting sqref="G257:O258">
    <cfRule type="expression" dxfId="3" priority="2">
      <formula>$AQ$251=0</formula>
    </cfRule>
  </conditionalFormatting>
  <conditionalFormatting sqref="G259:O260">
    <cfRule type="expression" dxfId="2" priority="6">
      <formula>OR($AQ$251=0, $AQ$251=2)</formula>
    </cfRule>
  </conditionalFormatting>
  <conditionalFormatting sqref="G255:AQ256 G257:O260">
    <cfRule type="expression" dxfId="1" priority="7">
      <formula>OR($O255="Choose Style/Color from Drop Down", $AP255="Choose Size from Drop Down")</formula>
    </cfRule>
  </conditionalFormatting>
  <conditionalFormatting sqref="F11:H11">
    <cfRule type="expression" dxfId="0" priority="1">
      <formula>$AS$259&lt;150</formula>
    </cfRule>
  </conditionalFormatting>
  <dataValidations count="4">
    <dataValidation type="list" allowBlank="1" showInputMessage="1" showErrorMessage="1" sqref="M23:M24 M13:M15 M17 M19 M21 M94:M104 M27:M30 M33:M36 M10:M11 M54 M56:M73 M80 M86:M88 M42:M49">
      <formula1>$AS$261:$AS$262</formula1>
    </dataValidation>
    <dataValidation type="list" allowBlank="1" showInputMessage="1" showErrorMessage="1" sqref="AP255:AQ256">
      <formula1>$AR$300:$AR$309</formula1>
    </dataValidation>
    <dataValidation type="list" allowBlank="1" showInputMessage="1" showErrorMessage="1" sqref="O255:O256">
      <formula1>$AR$278:$AR$298</formula1>
    </dataValidation>
    <dataValidation type="list" allowBlank="1" showInputMessage="1" showErrorMessage="1" sqref="O257:AQ260">
      <formula1>$AR$265:$AR$276</formula1>
    </dataValidation>
  </dataValidations>
  <pageMargins left="0.75" right="0.75" top="1" bottom="1" header="0.5" footer="0.5"/>
  <pageSetup orientation="portrait" horizontalDpi="4294967292" verticalDpi="4294967292"/>
  <ignoredErrors>
    <ignoredError sqref="D2 AQ212:AQ213" emptyCellReference="1"/>
  </ignoredErrors>
  <drawing r:id="rId1"/>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DEALER INFORMATION</vt:lpstr>
      <vt:lpstr>2014 Dealer Order Form</vt:lpstr>
    </vt:vector>
  </TitlesOfParts>
  <Company>Loon Outdoors</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Brett Zundel</dc:creator>
  <cp:lastModifiedBy>Karl Carstensen</cp:lastModifiedBy>
  <dcterms:created xsi:type="dcterms:W3CDTF">2013-06-19T18:54:36Z</dcterms:created>
  <dcterms:modified xsi:type="dcterms:W3CDTF">2013-10-29T05:45:13Z</dcterms:modified>
</cp:coreProperties>
</file>